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Grading" sheetId="3" state="visible" r:id="rId3"/>
    <sheet xmlns:r="http://schemas.openxmlformats.org/officeDocument/2006/relationships" name="Broadsheet" sheetId="4" state="visible" r:id="rId4"/>
    <sheet xmlns:r="http://schemas.openxmlformats.org/officeDocument/2006/relationships" name="Subject (copy me)" sheetId="5" state="visible" r:id="rId5"/>
    <sheet xmlns:r="http://schemas.openxmlformats.org/officeDocument/2006/relationships" name="Report card" sheetId="6" state="visible" r:id="rId6"/>
  </sheets>
  <definedNames>
    <definedName name="_xlnm.Print_Area" localSheetId="5">'Report card'!$A$1:$F$33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0F172A"/>
      <sz val="16"/>
    </font>
    <font>
      <color rgb="000EA5E9"/>
    </font>
    <font>
      <i val="1"/>
    </font>
    <font>
      <color rgb="000EA5E9"/>
      <u val="single"/>
    </font>
    <font>
      <b val="1"/>
    </font>
    <font>
      <b val="1"/>
      <color rgb="00FFFFFF"/>
    </font>
    <font>
      <b val="1"/>
      <color rgb="000F172A"/>
      <sz val="14"/>
    </font>
    <font>
      <i val="1"/>
      <color rgb="0064748B"/>
    </font>
  </fonts>
  <fills count="5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0EA5E9"/>
      </patternFill>
    </fill>
    <fill>
      <patternFill patternType="solid">
        <fgColor rgb="000284C7"/>
      </patternFill>
    </fill>
  </fills>
  <borders count="4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medium">
        <color rgb="000EA5E9"/>
      </left>
      <right style="medium">
        <color rgb="000EA5E9"/>
      </right>
      <top style="medium">
        <color rgb="000EA5E9"/>
      </top>
      <bottom style="medium">
        <color rgb="000EA5E9"/>
      </bottom>
    </border>
    <border>
      <bottom style="thin">
        <color rgb="00CBD5E1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0" fillId="2" borderId="1" pivotButton="0" quotePrefix="0" xfId="0"/>
    <xf numFmtId="0" fontId="6" fillId="3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6" fillId="3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 vertical="center" wrapText="1"/>
    </xf>
    <xf numFmtId="0" fontId="0" fillId="2" borderId="0" pivotButton="0" quotePrefix="0" xfId="0"/>
    <xf numFmtId="0" fontId="0" fillId="0" borderId="1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  <xf numFmtId="0" fontId="0" fillId="2" borderId="2" pivotButton="0" quotePrefix="0" xfId="0"/>
    <xf numFmtId="0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School result template</t>
        </is>
      </c>
    </row>
    <row r="2">
      <c r="A2" s="2" t="inlineStr">
        <is>
          <t>Free from FASS · fass.ng/tools/school-result-template</t>
        </is>
      </c>
    </row>
    <row r="3">
      <c r="A3" s="3" t="inlineStr"/>
    </row>
    <row r="4">
      <c r="A4" s="3" t="inlineStr">
        <is>
          <t>1. Setup: type your school name, class, term and session.</t>
        </is>
      </c>
    </row>
    <row r="5">
      <c r="A5" s="3" t="inlineStr">
        <is>
          <t>2. Grading: change the score bands and remarks to match your school. The template uses WAEC-style A1 to F9 by default.</t>
        </is>
      </c>
    </row>
    <row r="6">
      <c r="A6" s="3" t="inlineStr">
        <is>
          <t>3. Broadsheet: replace the subject names in row 5 and type each student's score out of 100 for every subject.</t>
        </is>
      </c>
    </row>
    <row r="7">
      <c r="A7" s="3" t="inlineStr">
        <is>
          <t xml:space="preserve">   Totals, averages, positions, grades and remarks fill in on their own. Blank cells are ignored, so a student who does not take a subject is not penalised.</t>
        </is>
      </c>
    </row>
    <row r="8">
      <c r="A8" s="3" t="inlineStr">
        <is>
          <t>4. Subject sheet: if you score CA and exam separately, use 'Subject (copy me)' for each subject, then copy the Total column into the broadsheet.</t>
        </is>
      </c>
    </row>
    <row r="9">
      <c r="A9" s="3" t="inlineStr">
        <is>
          <t>5. Report card: type a student's number (from column A of the broadsheet) in the yellow box, then print. Do this for each student.</t>
        </is>
      </c>
    </row>
    <row r="10">
      <c r="A10" s="3" t="inlineStr"/>
    </row>
    <row r="11">
      <c r="A11" s="4" t="inlineStr">
        <is>
          <t>Yellow cells are for typing. Everything else is calculated, so avoid typing over it.</t>
        </is>
      </c>
    </row>
    <row r="12">
      <c r="A12" s="3" t="inlineStr"/>
    </row>
    <row r="13">
      <c r="A13" s="3" t="inlineStr">
        <is>
          <t>Computing results for many classes every term? FASS builds school systems that do this, print report cards in bulk and send them to parents:</t>
        </is>
      </c>
    </row>
    <row r="14">
      <c r="A14" s="5" t="inlineStr">
        <is>
          <t>fass.ng/demos/school-management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40" customWidth="1" min="2" max="2"/>
  </cols>
  <sheetData>
    <row r="1">
      <c r="A1" s="6" t="inlineStr">
        <is>
          <t>School name</t>
        </is>
      </c>
      <c r="B1" s="7" t="inlineStr">
        <is>
          <t>Your School Name</t>
        </is>
      </c>
    </row>
    <row r="2">
      <c r="A2" s="6" t="inlineStr">
        <is>
          <t>Class</t>
        </is>
      </c>
      <c r="B2" s="7" t="inlineStr">
        <is>
          <t>JSS 2A</t>
        </is>
      </c>
    </row>
    <row r="3">
      <c r="A3" s="6" t="inlineStr">
        <is>
          <t>Term</t>
        </is>
      </c>
      <c r="B3" s="7" t="inlineStr">
        <is>
          <t>First Term</t>
        </is>
      </c>
    </row>
    <row r="4">
      <c r="A4" s="6" t="inlineStr">
        <is>
          <t>Session</t>
        </is>
      </c>
      <c r="B4" s="7" t="inlineStr">
        <is>
          <t>2026/2027</t>
        </is>
      </c>
    </row>
    <row r="5">
      <c r="A5" s="6" t="inlineStr">
        <is>
          <t>Next term begins</t>
        </is>
      </c>
      <c r="B5" s="7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6" customWidth="1" min="3" max="3"/>
  </cols>
  <sheetData>
    <row r="1">
      <c r="A1" s="6" t="inlineStr">
        <is>
          <t>Grading key (lowest score for each grade, smallest first)</t>
        </is>
      </c>
    </row>
    <row r="3">
      <c r="A3" s="8" t="inlineStr">
        <is>
          <t>From score</t>
        </is>
      </c>
      <c r="B3" s="8" t="inlineStr">
        <is>
          <t>Grade</t>
        </is>
      </c>
      <c r="C3" s="8" t="inlineStr">
        <is>
          <t>Remark</t>
        </is>
      </c>
    </row>
    <row r="4">
      <c r="A4" s="7" t="n">
        <v>0</v>
      </c>
      <c r="B4" s="7" t="inlineStr">
        <is>
          <t>F9</t>
        </is>
      </c>
      <c r="C4" s="7" t="inlineStr">
        <is>
          <t>Fail</t>
        </is>
      </c>
    </row>
    <row r="5">
      <c r="A5" s="7" t="n">
        <v>40</v>
      </c>
      <c r="B5" s="7" t="inlineStr">
        <is>
          <t>E8</t>
        </is>
      </c>
      <c r="C5" s="7" t="inlineStr">
        <is>
          <t>Pass</t>
        </is>
      </c>
    </row>
    <row r="6">
      <c r="A6" s="7" t="n">
        <v>45</v>
      </c>
      <c r="B6" s="7" t="inlineStr">
        <is>
          <t>D7</t>
        </is>
      </c>
      <c r="C6" s="7" t="inlineStr">
        <is>
          <t>Pass</t>
        </is>
      </c>
    </row>
    <row r="7">
      <c r="A7" s="7" t="n">
        <v>50</v>
      </c>
      <c r="B7" s="7" t="inlineStr">
        <is>
          <t>C6</t>
        </is>
      </c>
      <c r="C7" s="7" t="inlineStr">
        <is>
          <t>Credit</t>
        </is>
      </c>
    </row>
    <row r="8">
      <c r="A8" s="7" t="n">
        <v>55</v>
      </c>
      <c r="B8" s="7" t="inlineStr">
        <is>
          <t>C5</t>
        </is>
      </c>
      <c r="C8" s="7" t="inlineStr">
        <is>
          <t>Credit</t>
        </is>
      </c>
    </row>
    <row r="9">
      <c r="A9" s="7" t="n">
        <v>60</v>
      </c>
      <c r="B9" s="7" t="inlineStr">
        <is>
          <t>C4</t>
        </is>
      </c>
      <c r="C9" s="7" t="inlineStr">
        <is>
          <t>Credit</t>
        </is>
      </c>
    </row>
    <row r="10">
      <c r="A10" s="7" t="n">
        <v>65</v>
      </c>
      <c r="B10" s="7" t="inlineStr">
        <is>
          <t>B3</t>
        </is>
      </c>
      <c r="C10" s="7" t="inlineStr">
        <is>
          <t>Good</t>
        </is>
      </c>
    </row>
    <row r="11">
      <c r="A11" s="7" t="n">
        <v>70</v>
      </c>
      <c r="B11" s="7" t="inlineStr">
        <is>
          <t>B2</t>
        </is>
      </c>
      <c r="C11" s="7" t="inlineStr">
        <is>
          <t>Very good</t>
        </is>
      </c>
    </row>
    <row r="12">
      <c r="A12" s="7" t="n">
        <v>75</v>
      </c>
      <c r="B12" s="7" t="inlineStr">
        <is>
          <t>A1</t>
        </is>
      </c>
      <c r="C12" s="7" t="inlineStr">
        <is>
          <t>Excellent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R6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6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9" customWidth="1" min="13" max="13"/>
    <col width="9" customWidth="1" min="14" max="14"/>
    <col width="9" customWidth="1" min="15" max="15"/>
    <col width="9" customWidth="1" min="16" max="16"/>
    <col width="8" customWidth="1" min="17" max="17"/>
    <col width="12" customWidth="1" min="18" max="18"/>
  </cols>
  <sheetData>
    <row r="1">
      <c r="A1" s="9">
        <f>Setup!B1</f>
        <v/>
      </c>
    </row>
    <row r="2">
      <c r="A2">
        <f>"Broadsheet · "&amp;Setup!B2&amp;" · "&amp;Setup!B3&amp;" · "&amp;Setup!B4</f>
        <v/>
      </c>
    </row>
    <row r="3">
      <c r="A3" s="10" t="inlineStr">
        <is>
          <t>Type scores out of 100. Leave a cell blank if the student does not take that subject.</t>
        </is>
      </c>
    </row>
    <row r="5" ht="36" customHeight="1">
      <c r="A5" s="11" t="inlineStr">
        <is>
          <t>No.</t>
        </is>
      </c>
      <c r="B5" s="11" t="inlineStr">
        <is>
          <t>Student name</t>
        </is>
      </c>
      <c r="C5" s="12" t="inlineStr">
        <is>
          <t>English</t>
        </is>
      </c>
      <c r="D5" s="12" t="inlineStr">
        <is>
          <t>Mathematics</t>
        </is>
      </c>
      <c r="E5" s="12" t="inlineStr">
        <is>
          <t>Basic Science</t>
        </is>
      </c>
      <c r="F5" s="12" t="inlineStr">
        <is>
          <t>Social Studies</t>
        </is>
      </c>
      <c r="G5" s="12" t="inlineStr">
        <is>
          <t>Civic Education</t>
        </is>
      </c>
      <c r="H5" s="12" t="inlineStr">
        <is>
          <t>CRS / IRS</t>
        </is>
      </c>
      <c r="I5" s="12" t="inlineStr">
        <is>
          <t>Agric Science</t>
        </is>
      </c>
      <c r="J5" s="12" t="inlineStr">
        <is>
          <t>Computer Studies</t>
        </is>
      </c>
      <c r="K5" s="12" t="inlineStr">
        <is>
          <t>French</t>
        </is>
      </c>
      <c r="L5" s="12" t="inlineStr">
        <is>
          <t>Creative Arts</t>
        </is>
      </c>
      <c r="M5" s="11" t="inlineStr">
        <is>
          <t>Subjects taken</t>
        </is>
      </c>
      <c r="N5" s="11" t="inlineStr">
        <is>
          <t>Total</t>
        </is>
      </c>
      <c r="O5" s="11" t="inlineStr">
        <is>
          <t>Average</t>
        </is>
      </c>
      <c r="P5" s="11" t="inlineStr">
        <is>
          <t>Position</t>
        </is>
      </c>
      <c r="Q5" s="11" t="inlineStr">
        <is>
          <t>Grade</t>
        </is>
      </c>
      <c r="R5" s="11" t="inlineStr">
        <is>
          <t>Remark</t>
        </is>
      </c>
    </row>
    <row r="6">
      <c r="A6" s="13" t="n">
        <v>1</v>
      </c>
      <c r="B6" s="7" t="inlineStr">
        <is>
          <t>Adaeze Okafor</t>
        </is>
      </c>
      <c r="C6" s="14" t="n">
        <v>78</v>
      </c>
      <c r="D6" s="14" t="n">
        <v>85</v>
      </c>
      <c r="E6" s="14" t="n">
        <v>72</v>
      </c>
      <c r="F6" s="14" t="n">
        <v>80</v>
      </c>
      <c r="G6" s="14" t="n">
        <v>74</v>
      </c>
      <c r="H6" s="14" t="n">
        <v>88</v>
      </c>
      <c r="I6" s="14" t="n">
        <v>69</v>
      </c>
      <c r="J6" s="14" t="n">
        <v>90</v>
      </c>
      <c r="K6" s="14" t="n">
        <v>65</v>
      </c>
      <c r="L6" s="14" t="n">
        <v>82</v>
      </c>
      <c r="M6" s="13">
        <f>IF($B6="","",COUNT(C6:L6))</f>
        <v/>
      </c>
      <c r="N6" s="13">
        <f>IF(OR($B6="",M6=0),"",SUM(C6:L6))</f>
        <v/>
      </c>
      <c r="O6" s="13">
        <f>IF(N6="","",ROUND(N6/M6,2))</f>
        <v/>
      </c>
      <c r="P6" s="13">
        <f>IF(O6="","",RANK(O6,$O$6:$O$55))</f>
        <v/>
      </c>
      <c r="Q6" s="13">
        <f>IF(O6="","",LOOKUP(O6,Grading!$A$4:$A$12,Grading!$B$4:$B$12))</f>
        <v/>
      </c>
      <c r="R6" s="13">
        <f>IF(O6="","",LOOKUP(O6,Grading!$A$4:$A$12,Grading!$C$4:$C$12))</f>
        <v/>
      </c>
    </row>
    <row r="7">
      <c r="A7" s="13" t="n">
        <v>2</v>
      </c>
      <c r="B7" s="7" t="inlineStr">
        <is>
          <t>Musa Ibrahim</t>
        </is>
      </c>
      <c r="C7" s="14" t="n">
        <v>64</v>
      </c>
      <c r="D7" s="14" t="n">
        <v>71</v>
      </c>
      <c r="E7" s="14" t="n">
        <v>58</v>
      </c>
      <c r="F7" s="14" t="n">
        <v>66</v>
      </c>
      <c r="G7" s="14" t="n">
        <v>70</v>
      </c>
      <c r="H7" s="14" t="n">
        <v>75</v>
      </c>
      <c r="I7" s="14" t="n">
        <v>62</v>
      </c>
      <c r="J7" s="14" t="n">
        <v>68</v>
      </c>
      <c r="K7" s="14" t="n"/>
      <c r="L7" s="14" t="n">
        <v>60</v>
      </c>
      <c r="M7" s="13">
        <f>IF($B7="","",COUNT(C7:L7))</f>
        <v/>
      </c>
      <c r="N7" s="13">
        <f>IF(OR($B7="",M7=0),"",SUM(C7:L7))</f>
        <v/>
      </c>
      <c r="O7" s="13">
        <f>IF(N7="","",ROUND(N7/M7,2))</f>
        <v/>
      </c>
      <c r="P7" s="13">
        <f>IF(O7="","",RANK(O7,$O$6:$O$55))</f>
        <v/>
      </c>
      <c r="Q7" s="13">
        <f>IF(O7="","",LOOKUP(O7,Grading!$A$4:$A$12,Grading!$B$4:$B$12))</f>
        <v/>
      </c>
      <c r="R7" s="13">
        <f>IF(O7="","",LOOKUP(O7,Grading!$A$4:$A$12,Grading!$C$4:$C$12))</f>
        <v/>
      </c>
    </row>
    <row r="8">
      <c r="A8" s="13" t="n">
        <v>3</v>
      </c>
      <c r="B8" s="7" t="inlineStr">
        <is>
          <t>Tolu Adebayo</t>
        </is>
      </c>
      <c r="C8" s="14" t="n">
        <v>55</v>
      </c>
      <c r="D8" s="14" t="n">
        <v>48</v>
      </c>
      <c r="E8" s="14" t="n">
        <v>61</v>
      </c>
      <c r="F8" s="14" t="n">
        <v>59</v>
      </c>
      <c r="G8" s="14" t="n">
        <v>52</v>
      </c>
      <c r="H8" s="14" t="n">
        <v>63</v>
      </c>
      <c r="I8" s="14" t="n">
        <v>57</v>
      </c>
      <c r="J8" s="14" t="n">
        <v>50</v>
      </c>
      <c r="K8" s="14" t="n">
        <v>45</v>
      </c>
      <c r="L8" s="14" t="n">
        <v>66</v>
      </c>
      <c r="M8" s="13">
        <f>IF($B8="","",COUNT(C8:L8))</f>
        <v/>
      </c>
      <c r="N8" s="13">
        <f>IF(OR($B8="",M8=0),"",SUM(C8:L8))</f>
        <v/>
      </c>
      <c r="O8" s="13">
        <f>IF(N8="","",ROUND(N8/M8,2))</f>
        <v/>
      </c>
      <c r="P8" s="13">
        <f>IF(O8="","",RANK(O8,$O$6:$O$55))</f>
        <v/>
      </c>
      <c r="Q8" s="13">
        <f>IF(O8="","",LOOKUP(O8,Grading!$A$4:$A$12,Grading!$B$4:$B$12))</f>
        <v/>
      </c>
      <c r="R8" s="13">
        <f>IF(O8="","",LOOKUP(O8,Grading!$A$4:$A$12,Grading!$C$4:$C$12))</f>
        <v/>
      </c>
    </row>
    <row r="9">
      <c r="A9" s="13" t="n">
        <v>4</v>
      </c>
      <c r="B9" s="7" t="inlineStr">
        <is>
          <t>Chinedu Eze</t>
        </is>
      </c>
      <c r="C9" s="14" t="n">
        <v>70</v>
      </c>
      <c r="D9" s="14" t="n">
        <v>92</v>
      </c>
      <c r="E9" s="14" t="n">
        <v>81</v>
      </c>
      <c r="F9" s="14" t="n">
        <v>73</v>
      </c>
      <c r="G9" s="14" t="n">
        <v>68</v>
      </c>
      <c r="H9" s="14" t="n">
        <v>79</v>
      </c>
      <c r="I9" s="14" t="n">
        <v>74</v>
      </c>
      <c r="J9" s="14" t="n">
        <v>85</v>
      </c>
      <c r="K9" s="14" t="n">
        <v>58</v>
      </c>
      <c r="L9" s="14" t="n">
        <v>71</v>
      </c>
      <c r="M9" s="13">
        <f>IF($B9="","",COUNT(C9:L9))</f>
        <v/>
      </c>
      <c r="N9" s="13">
        <f>IF(OR($B9="",M9=0),"",SUM(C9:L9))</f>
        <v/>
      </c>
      <c r="O9" s="13">
        <f>IF(N9="","",ROUND(N9/M9,2))</f>
        <v/>
      </c>
      <c r="P9" s="13">
        <f>IF(O9="","",RANK(O9,$O$6:$O$55))</f>
        <v/>
      </c>
      <c r="Q9" s="13">
        <f>IF(O9="","",LOOKUP(O9,Grading!$A$4:$A$12,Grading!$B$4:$B$12))</f>
        <v/>
      </c>
      <c r="R9" s="13">
        <f>IF(O9="","",LOOKUP(O9,Grading!$A$4:$A$12,Grading!$C$4:$C$12))</f>
        <v/>
      </c>
    </row>
    <row r="10">
      <c r="A10" s="13" t="n">
        <v>5</v>
      </c>
      <c r="B10" s="7" t="inlineStr">
        <is>
          <t>Fatima Bello</t>
        </is>
      </c>
      <c r="C10" s="14" t="n">
        <v>64</v>
      </c>
      <c r="D10" s="14" t="n">
        <v>71</v>
      </c>
      <c r="E10" s="14" t="n">
        <v>58</v>
      </c>
      <c r="F10" s="14" t="n">
        <v>66</v>
      </c>
      <c r="G10" s="14" t="n">
        <v>70</v>
      </c>
      <c r="H10" s="14" t="n">
        <v>75</v>
      </c>
      <c r="I10" s="14" t="n">
        <v>62</v>
      </c>
      <c r="J10" s="14" t="n">
        <v>68</v>
      </c>
      <c r="K10" s="14" t="n"/>
      <c r="L10" s="14" t="n">
        <v>60</v>
      </c>
      <c r="M10" s="13">
        <f>IF($B10="","",COUNT(C10:L10))</f>
        <v/>
      </c>
      <c r="N10" s="13">
        <f>IF(OR($B10="",M10=0),"",SUM(C10:L10))</f>
        <v/>
      </c>
      <c r="O10" s="13">
        <f>IF(N10="","",ROUND(N10/M10,2))</f>
        <v/>
      </c>
      <c r="P10" s="13">
        <f>IF(O10="","",RANK(O10,$O$6:$O$55))</f>
        <v/>
      </c>
      <c r="Q10" s="13">
        <f>IF(O10="","",LOOKUP(O10,Grading!$A$4:$A$12,Grading!$B$4:$B$12))</f>
        <v/>
      </c>
      <c r="R10" s="13">
        <f>IF(O10="","",LOOKUP(O10,Grading!$A$4:$A$12,Grading!$C$4:$C$12))</f>
        <v/>
      </c>
    </row>
    <row r="11">
      <c r="A11" s="13" t="n">
        <v>6</v>
      </c>
      <c r="B11" s="7" t="inlineStr">
        <is>
          <t>Grace Udo</t>
        </is>
      </c>
      <c r="C11" s="14" t="n">
        <v>38</v>
      </c>
      <c r="D11" s="14" t="n">
        <v>42</v>
      </c>
      <c r="E11" s="14" t="n">
        <v>47</v>
      </c>
      <c r="F11" s="14" t="n">
        <v>51</v>
      </c>
      <c r="G11" s="14" t="n">
        <v>44</v>
      </c>
      <c r="H11" s="14" t="n">
        <v>56</v>
      </c>
      <c r="I11" s="14" t="n">
        <v>40</v>
      </c>
      <c r="J11" s="14" t="n">
        <v>39</v>
      </c>
      <c r="K11" s="14" t="n">
        <v>35</v>
      </c>
      <c r="L11" s="14" t="n">
        <v>49</v>
      </c>
      <c r="M11" s="13">
        <f>IF($B11="","",COUNT(C11:L11))</f>
        <v/>
      </c>
      <c r="N11" s="13">
        <f>IF(OR($B11="",M11=0),"",SUM(C11:L11))</f>
        <v/>
      </c>
      <c r="O11" s="13">
        <f>IF(N11="","",ROUND(N11/M11,2))</f>
        <v/>
      </c>
      <c r="P11" s="13">
        <f>IF(O11="","",RANK(O11,$O$6:$O$55))</f>
        <v/>
      </c>
      <c r="Q11" s="13">
        <f>IF(O11="","",LOOKUP(O11,Grading!$A$4:$A$12,Grading!$B$4:$B$12))</f>
        <v/>
      </c>
      <c r="R11" s="13">
        <f>IF(O11="","",LOOKUP(O11,Grading!$A$4:$A$12,Grading!$C$4:$C$12))</f>
        <v/>
      </c>
    </row>
    <row r="12">
      <c r="A12" s="13" t="n">
        <v>7</v>
      </c>
      <c r="B12" s="7" t="n"/>
      <c r="C12" s="14" t="n"/>
      <c r="D12" s="14" t="n"/>
      <c r="E12" s="14" t="n"/>
      <c r="F12" s="14" t="n"/>
      <c r="G12" s="14" t="n"/>
      <c r="H12" s="14" t="n"/>
      <c r="I12" s="14" t="n"/>
      <c r="J12" s="14" t="n"/>
      <c r="K12" s="14" t="n"/>
      <c r="L12" s="14" t="n"/>
      <c r="M12" s="13">
        <f>IF($B12="","",COUNT(C12:L12))</f>
        <v/>
      </c>
      <c r="N12" s="13">
        <f>IF(OR($B12="",M12=0),"",SUM(C12:L12))</f>
        <v/>
      </c>
      <c r="O12" s="13">
        <f>IF(N12="","",ROUND(N12/M12,2))</f>
        <v/>
      </c>
      <c r="P12" s="13">
        <f>IF(O12="","",RANK(O12,$O$6:$O$55))</f>
        <v/>
      </c>
      <c r="Q12" s="13">
        <f>IF(O12="","",LOOKUP(O12,Grading!$A$4:$A$12,Grading!$B$4:$B$12))</f>
        <v/>
      </c>
      <c r="R12" s="13">
        <f>IF(O12="","",LOOKUP(O12,Grading!$A$4:$A$12,Grading!$C$4:$C$12))</f>
        <v/>
      </c>
    </row>
    <row r="13">
      <c r="A13" s="13" t="n">
        <v>8</v>
      </c>
      <c r="B13" s="7" t="n"/>
      <c r="C13" s="14" t="n"/>
      <c r="D13" s="14" t="n"/>
      <c r="E13" s="14" t="n"/>
      <c r="F13" s="14" t="n"/>
      <c r="G13" s="14" t="n"/>
      <c r="H13" s="14" t="n"/>
      <c r="I13" s="14" t="n"/>
      <c r="J13" s="14" t="n"/>
      <c r="K13" s="14" t="n"/>
      <c r="L13" s="14" t="n"/>
      <c r="M13" s="13">
        <f>IF($B13="","",COUNT(C13:L13))</f>
        <v/>
      </c>
      <c r="N13" s="13">
        <f>IF(OR($B13="",M13=0),"",SUM(C13:L13))</f>
        <v/>
      </c>
      <c r="O13" s="13">
        <f>IF(N13="","",ROUND(N13/M13,2))</f>
        <v/>
      </c>
      <c r="P13" s="13">
        <f>IF(O13="","",RANK(O13,$O$6:$O$55))</f>
        <v/>
      </c>
      <c r="Q13" s="13">
        <f>IF(O13="","",LOOKUP(O13,Grading!$A$4:$A$12,Grading!$B$4:$B$12))</f>
        <v/>
      </c>
      <c r="R13" s="13">
        <f>IF(O13="","",LOOKUP(O13,Grading!$A$4:$A$12,Grading!$C$4:$C$12))</f>
        <v/>
      </c>
    </row>
    <row r="14">
      <c r="A14" s="13" t="n">
        <v>9</v>
      </c>
      <c r="B14" s="7" t="n"/>
      <c r="C14" s="14" t="n"/>
      <c r="D14" s="14" t="n"/>
      <c r="E14" s="14" t="n"/>
      <c r="F14" s="14" t="n"/>
      <c r="G14" s="14" t="n"/>
      <c r="H14" s="14" t="n"/>
      <c r="I14" s="14" t="n"/>
      <c r="J14" s="14" t="n"/>
      <c r="K14" s="14" t="n"/>
      <c r="L14" s="14" t="n"/>
      <c r="M14" s="13">
        <f>IF($B14="","",COUNT(C14:L14))</f>
        <v/>
      </c>
      <c r="N14" s="13">
        <f>IF(OR($B14="",M14=0),"",SUM(C14:L14))</f>
        <v/>
      </c>
      <c r="O14" s="13">
        <f>IF(N14="","",ROUND(N14/M14,2))</f>
        <v/>
      </c>
      <c r="P14" s="13">
        <f>IF(O14="","",RANK(O14,$O$6:$O$55))</f>
        <v/>
      </c>
      <c r="Q14" s="13">
        <f>IF(O14="","",LOOKUP(O14,Grading!$A$4:$A$12,Grading!$B$4:$B$12))</f>
        <v/>
      </c>
      <c r="R14" s="13">
        <f>IF(O14="","",LOOKUP(O14,Grading!$A$4:$A$12,Grading!$C$4:$C$12))</f>
        <v/>
      </c>
    </row>
    <row r="15">
      <c r="A15" s="13" t="n">
        <v>10</v>
      </c>
      <c r="B15" s="7" t="n"/>
      <c r="C15" s="14" t="n"/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  <c r="M15" s="13">
        <f>IF($B15="","",COUNT(C15:L15))</f>
        <v/>
      </c>
      <c r="N15" s="13">
        <f>IF(OR($B15="",M15=0),"",SUM(C15:L15))</f>
        <v/>
      </c>
      <c r="O15" s="13">
        <f>IF(N15="","",ROUND(N15/M15,2))</f>
        <v/>
      </c>
      <c r="P15" s="13">
        <f>IF(O15="","",RANK(O15,$O$6:$O$55))</f>
        <v/>
      </c>
      <c r="Q15" s="13">
        <f>IF(O15="","",LOOKUP(O15,Grading!$A$4:$A$12,Grading!$B$4:$B$12))</f>
        <v/>
      </c>
      <c r="R15" s="13">
        <f>IF(O15="","",LOOKUP(O15,Grading!$A$4:$A$12,Grading!$C$4:$C$12))</f>
        <v/>
      </c>
    </row>
    <row r="16">
      <c r="A16" s="13" t="n">
        <v>11</v>
      </c>
      <c r="B16" s="7" t="n"/>
      <c r="C16" s="14" t="n"/>
      <c r="D16" s="14" t="n"/>
      <c r="E16" s="14" t="n"/>
      <c r="F16" s="14" t="n"/>
      <c r="G16" s="14" t="n"/>
      <c r="H16" s="14" t="n"/>
      <c r="I16" s="14" t="n"/>
      <c r="J16" s="14" t="n"/>
      <c r="K16" s="14" t="n"/>
      <c r="L16" s="14" t="n"/>
      <c r="M16" s="13">
        <f>IF($B16="","",COUNT(C16:L16))</f>
        <v/>
      </c>
      <c r="N16" s="13">
        <f>IF(OR($B16="",M16=0),"",SUM(C16:L16))</f>
        <v/>
      </c>
      <c r="O16" s="13">
        <f>IF(N16="","",ROUND(N16/M16,2))</f>
        <v/>
      </c>
      <c r="P16" s="13">
        <f>IF(O16="","",RANK(O16,$O$6:$O$55))</f>
        <v/>
      </c>
      <c r="Q16" s="13">
        <f>IF(O16="","",LOOKUP(O16,Grading!$A$4:$A$12,Grading!$B$4:$B$12))</f>
        <v/>
      </c>
      <c r="R16" s="13">
        <f>IF(O16="","",LOOKUP(O16,Grading!$A$4:$A$12,Grading!$C$4:$C$12))</f>
        <v/>
      </c>
    </row>
    <row r="17">
      <c r="A17" s="13" t="n">
        <v>12</v>
      </c>
      <c r="B17" s="7" t="n"/>
      <c r="C17" s="14" t="n"/>
      <c r="D17" s="14" t="n"/>
      <c r="E17" s="14" t="n"/>
      <c r="F17" s="14" t="n"/>
      <c r="G17" s="14" t="n"/>
      <c r="H17" s="14" t="n"/>
      <c r="I17" s="14" t="n"/>
      <c r="J17" s="14" t="n"/>
      <c r="K17" s="14" t="n"/>
      <c r="L17" s="14" t="n"/>
      <c r="M17" s="13">
        <f>IF($B17="","",COUNT(C17:L17))</f>
        <v/>
      </c>
      <c r="N17" s="13">
        <f>IF(OR($B17="",M17=0),"",SUM(C17:L17))</f>
        <v/>
      </c>
      <c r="O17" s="13">
        <f>IF(N17="","",ROUND(N17/M17,2))</f>
        <v/>
      </c>
      <c r="P17" s="13">
        <f>IF(O17="","",RANK(O17,$O$6:$O$55))</f>
        <v/>
      </c>
      <c r="Q17" s="13">
        <f>IF(O17="","",LOOKUP(O17,Grading!$A$4:$A$12,Grading!$B$4:$B$12))</f>
        <v/>
      </c>
      <c r="R17" s="13">
        <f>IF(O17="","",LOOKUP(O17,Grading!$A$4:$A$12,Grading!$C$4:$C$12))</f>
        <v/>
      </c>
    </row>
    <row r="18">
      <c r="A18" s="13" t="n">
        <v>13</v>
      </c>
      <c r="B18" s="7" t="n"/>
      <c r="C18" s="14" t="n"/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3">
        <f>IF($B18="","",COUNT(C18:L18))</f>
        <v/>
      </c>
      <c r="N18" s="13">
        <f>IF(OR($B18="",M18=0),"",SUM(C18:L18))</f>
        <v/>
      </c>
      <c r="O18" s="13">
        <f>IF(N18="","",ROUND(N18/M18,2))</f>
        <v/>
      </c>
      <c r="P18" s="13">
        <f>IF(O18="","",RANK(O18,$O$6:$O$55))</f>
        <v/>
      </c>
      <c r="Q18" s="13">
        <f>IF(O18="","",LOOKUP(O18,Grading!$A$4:$A$12,Grading!$B$4:$B$12))</f>
        <v/>
      </c>
      <c r="R18" s="13">
        <f>IF(O18="","",LOOKUP(O18,Grading!$A$4:$A$12,Grading!$C$4:$C$12))</f>
        <v/>
      </c>
    </row>
    <row r="19">
      <c r="A19" s="13" t="n">
        <v>14</v>
      </c>
      <c r="B19" s="7" t="n"/>
      <c r="C19" s="14" t="n"/>
      <c r="D19" s="14" t="n"/>
      <c r="E19" s="14" t="n"/>
      <c r="F19" s="14" t="n"/>
      <c r="G19" s="14" t="n"/>
      <c r="H19" s="14" t="n"/>
      <c r="I19" s="14" t="n"/>
      <c r="J19" s="14" t="n"/>
      <c r="K19" s="14" t="n"/>
      <c r="L19" s="14" t="n"/>
      <c r="M19" s="13">
        <f>IF($B19="","",COUNT(C19:L19))</f>
        <v/>
      </c>
      <c r="N19" s="13">
        <f>IF(OR($B19="",M19=0),"",SUM(C19:L19))</f>
        <v/>
      </c>
      <c r="O19" s="13">
        <f>IF(N19="","",ROUND(N19/M19,2))</f>
        <v/>
      </c>
      <c r="P19" s="13">
        <f>IF(O19="","",RANK(O19,$O$6:$O$55))</f>
        <v/>
      </c>
      <c r="Q19" s="13">
        <f>IF(O19="","",LOOKUP(O19,Grading!$A$4:$A$12,Grading!$B$4:$B$12))</f>
        <v/>
      </c>
      <c r="R19" s="13">
        <f>IF(O19="","",LOOKUP(O19,Grading!$A$4:$A$12,Grading!$C$4:$C$12))</f>
        <v/>
      </c>
    </row>
    <row r="20">
      <c r="A20" s="13" t="n">
        <v>15</v>
      </c>
      <c r="B20" s="7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3">
        <f>IF($B20="","",COUNT(C20:L20))</f>
        <v/>
      </c>
      <c r="N20" s="13">
        <f>IF(OR($B20="",M20=0),"",SUM(C20:L20))</f>
        <v/>
      </c>
      <c r="O20" s="13">
        <f>IF(N20="","",ROUND(N20/M20,2))</f>
        <v/>
      </c>
      <c r="P20" s="13">
        <f>IF(O20="","",RANK(O20,$O$6:$O$55))</f>
        <v/>
      </c>
      <c r="Q20" s="13">
        <f>IF(O20="","",LOOKUP(O20,Grading!$A$4:$A$12,Grading!$B$4:$B$12))</f>
        <v/>
      </c>
      <c r="R20" s="13">
        <f>IF(O20="","",LOOKUP(O20,Grading!$A$4:$A$12,Grading!$C$4:$C$12))</f>
        <v/>
      </c>
    </row>
    <row r="21">
      <c r="A21" s="13" t="n">
        <v>16</v>
      </c>
      <c r="B21" s="7" t="n"/>
      <c r="C21" s="14" t="n"/>
      <c r="D21" s="14" t="n"/>
      <c r="E21" s="14" t="n"/>
      <c r="F21" s="14" t="n"/>
      <c r="G21" s="14" t="n"/>
      <c r="H21" s="14" t="n"/>
      <c r="I21" s="14" t="n"/>
      <c r="J21" s="14" t="n"/>
      <c r="K21" s="14" t="n"/>
      <c r="L21" s="14" t="n"/>
      <c r="M21" s="13">
        <f>IF($B21="","",COUNT(C21:L21))</f>
        <v/>
      </c>
      <c r="N21" s="13">
        <f>IF(OR($B21="",M21=0),"",SUM(C21:L21))</f>
        <v/>
      </c>
      <c r="O21" s="13">
        <f>IF(N21="","",ROUND(N21/M21,2))</f>
        <v/>
      </c>
      <c r="P21" s="13">
        <f>IF(O21="","",RANK(O21,$O$6:$O$55))</f>
        <v/>
      </c>
      <c r="Q21" s="13">
        <f>IF(O21="","",LOOKUP(O21,Grading!$A$4:$A$12,Grading!$B$4:$B$12))</f>
        <v/>
      </c>
      <c r="R21" s="13">
        <f>IF(O21="","",LOOKUP(O21,Grading!$A$4:$A$12,Grading!$C$4:$C$12))</f>
        <v/>
      </c>
    </row>
    <row r="22">
      <c r="A22" s="13" t="n">
        <v>17</v>
      </c>
      <c r="B22" s="7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3">
        <f>IF($B22="","",COUNT(C22:L22))</f>
        <v/>
      </c>
      <c r="N22" s="13">
        <f>IF(OR($B22="",M22=0),"",SUM(C22:L22))</f>
        <v/>
      </c>
      <c r="O22" s="13">
        <f>IF(N22="","",ROUND(N22/M22,2))</f>
        <v/>
      </c>
      <c r="P22" s="13">
        <f>IF(O22="","",RANK(O22,$O$6:$O$55))</f>
        <v/>
      </c>
      <c r="Q22" s="13">
        <f>IF(O22="","",LOOKUP(O22,Grading!$A$4:$A$12,Grading!$B$4:$B$12))</f>
        <v/>
      </c>
      <c r="R22" s="13">
        <f>IF(O22="","",LOOKUP(O22,Grading!$A$4:$A$12,Grading!$C$4:$C$12))</f>
        <v/>
      </c>
    </row>
    <row r="23">
      <c r="A23" s="13" t="n">
        <v>18</v>
      </c>
      <c r="B23" s="7" t="n"/>
      <c r="C23" s="14" t="n"/>
      <c r="D23" s="14" t="n"/>
      <c r="E23" s="14" t="n"/>
      <c r="F23" s="14" t="n"/>
      <c r="G23" s="14" t="n"/>
      <c r="H23" s="14" t="n"/>
      <c r="I23" s="14" t="n"/>
      <c r="J23" s="14" t="n"/>
      <c r="K23" s="14" t="n"/>
      <c r="L23" s="14" t="n"/>
      <c r="M23" s="13">
        <f>IF($B23="","",COUNT(C23:L23))</f>
        <v/>
      </c>
      <c r="N23" s="13">
        <f>IF(OR($B23="",M23=0),"",SUM(C23:L23))</f>
        <v/>
      </c>
      <c r="O23" s="13">
        <f>IF(N23="","",ROUND(N23/M23,2))</f>
        <v/>
      </c>
      <c r="P23" s="13">
        <f>IF(O23="","",RANK(O23,$O$6:$O$55))</f>
        <v/>
      </c>
      <c r="Q23" s="13">
        <f>IF(O23="","",LOOKUP(O23,Grading!$A$4:$A$12,Grading!$B$4:$B$12))</f>
        <v/>
      </c>
      <c r="R23" s="13">
        <f>IF(O23="","",LOOKUP(O23,Grading!$A$4:$A$12,Grading!$C$4:$C$12))</f>
        <v/>
      </c>
    </row>
    <row r="24">
      <c r="A24" s="13" t="n">
        <v>19</v>
      </c>
      <c r="B24" s="7" t="n"/>
      <c r="C24" s="14" t="n"/>
      <c r="D24" s="14" t="n"/>
      <c r="E24" s="14" t="n"/>
      <c r="F24" s="14" t="n"/>
      <c r="G24" s="14" t="n"/>
      <c r="H24" s="14" t="n"/>
      <c r="I24" s="14" t="n"/>
      <c r="J24" s="14" t="n"/>
      <c r="K24" s="14" t="n"/>
      <c r="L24" s="14" t="n"/>
      <c r="M24" s="13">
        <f>IF($B24="","",COUNT(C24:L24))</f>
        <v/>
      </c>
      <c r="N24" s="13">
        <f>IF(OR($B24="",M24=0),"",SUM(C24:L24))</f>
        <v/>
      </c>
      <c r="O24" s="13">
        <f>IF(N24="","",ROUND(N24/M24,2))</f>
        <v/>
      </c>
      <c r="P24" s="13">
        <f>IF(O24="","",RANK(O24,$O$6:$O$55))</f>
        <v/>
      </c>
      <c r="Q24" s="13">
        <f>IF(O24="","",LOOKUP(O24,Grading!$A$4:$A$12,Grading!$B$4:$B$12))</f>
        <v/>
      </c>
      <c r="R24" s="13">
        <f>IF(O24="","",LOOKUP(O24,Grading!$A$4:$A$12,Grading!$C$4:$C$12))</f>
        <v/>
      </c>
    </row>
    <row r="25">
      <c r="A25" s="13" t="n">
        <v>20</v>
      </c>
      <c r="B25" s="7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3">
        <f>IF($B25="","",COUNT(C25:L25))</f>
        <v/>
      </c>
      <c r="N25" s="13">
        <f>IF(OR($B25="",M25=0),"",SUM(C25:L25))</f>
        <v/>
      </c>
      <c r="O25" s="13">
        <f>IF(N25="","",ROUND(N25/M25,2))</f>
        <v/>
      </c>
      <c r="P25" s="13">
        <f>IF(O25="","",RANK(O25,$O$6:$O$55))</f>
        <v/>
      </c>
      <c r="Q25" s="13">
        <f>IF(O25="","",LOOKUP(O25,Grading!$A$4:$A$12,Grading!$B$4:$B$12))</f>
        <v/>
      </c>
      <c r="R25" s="13">
        <f>IF(O25="","",LOOKUP(O25,Grading!$A$4:$A$12,Grading!$C$4:$C$12))</f>
        <v/>
      </c>
    </row>
    <row r="26">
      <c r="A26" s="13" t="n">
        <v>21</v>
      </c>
      <c r="B26" s="7" t="n"/>
      <c r="C26" s="14" t="n"/>
      <c r="D26" s="14" t="n"/>
      <c r="E26" s="14" t="n"/>
      <c r="F26" s="14" t="n"/>
      <c r="G26" s="14" t="n"/>
      <c r="H26" s="14" t="n"/>
      <c r="I26" s="14" t="n"/>
      <c r="J26" s="14" t="n"/>
      <c r="K26" s="14" t="n"/>
      <c r="L26" s="14" t="n"/>
      <c r="M26" s="13">
        <f>IF($B26="","",COUNT(C26:L26))</f>
        <v/>
      </c>
      <c r="N26" s="13">
        <f>IF(OR($B26="",M26=0),"",SUM(C26:L26))</f>
        <v/>
      </c>
      <c r="O26" s="13">
        <f>IF(N26="","",ROUND(N26/M26,2))</f>
        <v/>
      </c>
      <c r="P26" s="13">
        <f>IF(O26="","",RANK(O26,$O$6:$O$55))</f>
        <v/>
      </c>
      <c r="Q26" s="13">
        <f>IF(O26="","",LOOKUP(O26,Grading!$A$4:$A$12,Grading!$B$4:$B$12))</f>
        <v/>
      </c>
      <c r="R26" s="13">
        <f>IF(O26="","",LOOKUP(O26,Grading!$A$4:$A$12,Grading!$C$4:$C$12))</f>
        <v/>
      </c>
    </row>
    <row r="27">
      <c r="A27" s="13" t="n">
        <v>22</v>
      </c>
      <c r="B27" s="7" t="n"/>
      <c r="C27" s="14" t="n"/>
      <c r="D27" s="14" t="n"/>
      <c r="E27" s="14" t="n"/>
      <c r="F27" s="14" t="n"/>
      <c r="G27" s="14" t="n"/>
      <c r="H27" s="14" t="n"/>
      <c r="I27" s="14" t="n"/>
      <c r="J27" s="14" t="n"/>
      <c r="K27" s="14" t="n"/>
      <c r="L27" s="14" t="n"/>
      <c r="M27" s="13">
        <f>IF($B27="","",COUNT(C27:L27))</f>
        <v/>
      </c>
      <c r="N27" s="13">
        <f>IF(OR($B27="",M27=0),"",SUM(C27:L27))</f>
        <v/>
      </c>
      <c r="O27" s="13">
        <f>IF(N27="","",ROUND(N27/M27,2))</f>
        <v/>
      </c>
      <c r="P27" s="13">
        <f>IF(O27="","",RANK(O27,$O$6:$O$55))</f>
        <v/>
      </c>
      <c r="Q27" s="13">
        <f>IF(O27="","",LOOKUP(O27,Grading!$A$4:$A$12,Grading!$B$4:$B$12))</f>
        <v/>
      </c>
      <c r="R27" s="13">
        <f>IF(O27="","",LOOKUP(O27,Grading!$A$4:$A$12,Grading!$C$4:$C$12))</f>
        <v/>
      </c>
    </row>
    <row r="28">
      <c r="A28" s="13" t="n">
        <v>23</v>
      </c>
      <c r="B28" s="7" t="n"/>
      <c r="C28" s="14" t="n"/>
      <c r="D28" s="14" t="n"/>
      <c r="E28" s="14" t="n"/>
      <c r="F28" s="14" t="n"/>
      <c r="G28" s="14" t="n"/>
      <c r="H28" s="14" t="n"/>
      <c r="I28" s="14" t="n"/>
      <c r="J28" s="14" t="n"/>
      <c r="K28" s="14" t="n"/>
      <c r="L28" s="14" t="n"/>
      <c r="M28" s="13">
        <f>IF($B28="","",COUNT(C28:L28))</f>
        <v/>
      </c>
      <c r="N28" s="13">
        <f>IF(OR($B28="",M28=0),"",SUM(C28:L28))</f>
        <v/>
      </c>
      <c r="O28" s="13">
        <f>IF(N28="","",ROUND(N28/M28,2))</f>
        <v/>
      </c>
      <c r="P28" s="13">
        <f>IF(O28="","",RANK(O28,$O$6:$O$55))</f>
        <v/>
      </c>
      <c r="Q28" s="13">
        <f>IF(O28="","",LOOKUP(O28,Grading!$A$4:$A$12,Grading!$B$4:$B$12))</f>
        <v/>
      </c>
      <c r="R28" s="13">
        <f>IF(O28="","",LOOKUP(O28,Grading!$A$4:$A$12,Grading!$C$4:$C$12))</f>
        <v/>
      </c>
    </row>
    <row r="29">
      <c r="A29" s="13" t="n">
        <v>24</v>
      </c>
      <c r="B29" s="7" t="n"/>
      <c r="C29" s="14" t="n"/>
      <c r="D29" s="14" t="n"/>
      <c r="E29" s="14" t="n"/>
      <c r="F29" s="14" t="n"/>
      <c r="G29" s="14" t="n"/>
      <c r="H29" s="14" t="n"/>
      <c r="I29" s="14" t="n"/>
      <c r="J29" s="14" t="n"/>
      <c r="K29" s="14" t="n"/>
      <c r="L29" s="14" t="n"/>
      <c r="M29" s="13">
        <f>IF($B29="","",COUNT(C29:L29))</f>
        <v/>
      </c>
      <c r="N29" s="13">
        <f>IF(OR($B29="",M29=0),"",SUM(C29:L29))</f>
        <v/>
      </c>
      <c r="O29" s="13">
        <f>IF(N29="","",ROUND(N29/M29,2))</f>
        <v/>
      </c>
      <c r="P29" s="13">
        <f>IF(O29="","",RANK(O29,$O$6:$O$55))</f>
        <v/>
      </c>
      <c r="Q29" s="13">
        <f>IF(O29="","",LOOKUP(O29,Grading!$A$4:$A$12,Grading!$B$4:$B$12))</f>
        <v/>
      </c>
      <c r="R29" s="13">
        <f>IF(O29="","",LOOKUP(O29,Grading!$A$4:$A$12,Grading!$C$4:$C$12))</f>
        <v/>
      </c>
    </row>
    <row r="30">
      <c r="A30" s="13" t="n">
        <v>25</v>
      </c>
      <c r="B30" s="7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3">
        <f>IF($B30="","",COUNT(C30:L30))</f>
        <v/>
      </c>
      <c r="N30" s="13">
        <f>IF(OR($B30="",M30=0),"",SUM(C30:L30))</f>
        <v/>
      </c>
      <c r="O30" s="13">
        <f>IF(N30="","",ROUND(N30/M30,2))</f>
        <v/>
      </c>
      <c r="P30" s="13">
        <f>IF(O30="","",RANK(O30,$O$6:$O$55))</f>
        <v/>
      </c>
      <c r="Q30" s="13">
        <f>IF(O30="","",LOOKUP(O30,Grading!$A$4:$A$12,Grading!$B$4:$B$12))</f>
        <v/>
      </c>
      <c r="R30" s="13">
        <f>IF(O30="","",LOOKUP(O30,Grading!$A$4:$A$12,Grading!$C$4:$C$12))</f>
        <v/>
      </c>
    </row>
    <row r="31">
      <c r="A31" s="13" t="n">
        <v>26</v>
      </c>
      <c r="B31" s="7" t="n"/>
      <c r="C31" s="14" t="n"/>
      <c r="D31" s="14" t="n"/>
      <c r="E31" s="14" t="n"/>
      <c r="F31" s="14" t="n"/>
      <c r="G31" s="14" t="n"/>
      <c r="H31" s="14" t="n"/>
      <c r="I31" s="14" t="n"/>
      <c r="J31" s="14" t="n"/>
      <c r="K31" s="14" t="n"/>
      <c r="L31" s="14" t="n"/>
      <c r="M31" s="13">
        <f>IF($B31="","",COUNT(C31:L31))</f>
        <v/>
      </c>
      <c r="N31" s="13">
        <f>IF(OR($B31="",M31=0),"",SUM(C31:L31))</f>
        <v/>
      </c>
      <c r="O31" s="13">
        <f>IF(N31="","",ROUND(N31/M31,2))</f>
        <v/>
      </c>
      <c r="P31" s="13">
        <f>IF(O31="","",RANK(O31,$O$6:$O$55))</f>
        <v/>
      </c>
      <c r="Q31" s="13">
        <f>IF(O31="","",LOOKUP(O31,Grading!$A$4:$A$12,Grading!$B$4:$B$12))</f>
        <v/>
      </c>
      <c r="R31" s="13">
        <f>IF(O31="","",LOOKUP(O31,Grading!$A$4:$A$12,Grading!$C$4:$C$12))</f>
        <v/>
      </c>
    </row>
    <row r="32">
      <c r="A32" s="13" t="n">
        <v>27</v>
      </c>
      <c r="B32" s="7" t="n"/>
      <c r="C32" s="14" t="n"/>
      <c r="D32" s="14" t="n"/>
      <c r="E32" s="14" t="n"/>
      <c r="F32" s="14" t="n"/>
      <c r="G32" s="14" t="n"/>
      <c r="H32" s="14" t="n"/>
      <c r="I32" s="14" t="n"/>
      <c r="J32" s="14" t="n"/>
      <c r="K32" s="14" t="n"/>
      <c r="L32" s="14" t="n"/>
      <c r="M32" s="13">
        <f>IF($B32="","",COUNT(C32:L32))</f>
        <v/>
      </c>
      <c r="N32" s="13">
        <f>IF(OR($B32="",M32=0),"",SUM(C32:L32))</f>
        <v/>
      </c>
      <c r="O32" s="13">
        <f>IF(N32="","",ROUND(N32/M32,2))</f>
        <v/>
      </c>
      <c r="P32" s="13">
        <f>IF(O32="","",RANK(O32,$O$6:$O$55))</f>
        <v/>
      </c>
      <c r="Q32" s="13">
        <f>IF(O32="","",LOOKUP(O32,Grading!$A$4:$A$12,Grading!$B$4:$B$12))</f>
        <v/>
      </c>
      <c r="R32" s="13">
        <f>IF(O32="","",LOOKUP(O32,Grading!$A$4:$A$12,Grading!$C$4:$C$12))</f>
        <v/>
      </c>
    </row>
    <row r="33">
      <c r="A33" s="13" t="n">
        <v>28</v>
      </c>
      <c r="B33" s="7" t="n"/>
      <c r="C33" s="14" t="n"/>
      <c r="D33" s="14" t="n"/>
      <c r="E33" s="14" t="n"/>
      <c r="F33" s="14" t="n"/>
      <c r="G33" s="14" t="n"/>
      <c r="H33" s="14" t="n"/>
      <c r="I33" s="14" t="n"/>
      <c r="J33" s="14" t="n"/>
      <c r="K33" s="14" t="n"/>
      <c r="L33" s="14" t="n"/>
      <c r="M33" s="13">
        <f>IF($B33="","",COUNT(C33:L33))</f>
        <v/>
      </c>
      <c r="N33" s="13">
        <f>IF(OR($B33="",M33=0),"",SUM(C33:L33))</f>
        <v/>
      </c>
      <c r="O33" s="13">
        <f>IF(N33="","",ROUND(N33/M33,2))</f>
        <v/>
      </c>
      <c r="P33" s="13">
        <f>IF(O33="","",RANK(O33,$O$6:$O$55))</f>
        <v/>
      </c>
      <c r="Q33" s="13">
        <f>IF(O33="","",LOOKUP(O33,Grading!$A$4:$A$12,Grading!$B$4:$B$12))</f>
        <v/>
      </c>
      <c r="R33" s="13">
        <f>IF(O33="","",LOOKUP(O33,Grading!$A$4:$A$12,Grading!$C$4:$C$12))</f>
        <v/>
      </c>
    </row>
    <row r="34">
      <c r="A34" s="13" t="n">
        <v>29</v>
      </c>
      <c r="B34" s="7" t="n"/>
      <c r="C34" s="14" t="n"/>
      <c r="D34" s="14" t="n"/>
      <c r="E34" s="14" t="n"/>
      <c r="F34" s="14" t="n"/>
      <c r="G34" s="14" t="n"/>
      <c r="H34" s="14" t="n"/>
      <c r="I34" s="14" t="n"/>
      <c r="J34" s="14" t="n"/>
      <c r="K34" s="14" t="n"/>
      <c r="L34" s="14" t="n"/>
      <c r="M34" s="13">
        <f>IF($B34="","",COUNT(C34:L34))</f>
        <v/>
      </c>
      <c r="N34" s="13">
        <f>IF(OR($B34="",M34=0),"",SUM(C34:L34))</f>
        <v/>
      </c>
      <c r="O34" s="13">
        <f>IF(N34="","",ROUND(N34/M34,2))</f>
        <v/>
      </c>
      <c r="P34" s="13">
        <f>IF(O34="","",RANK(O34,$O$6:$O$55))</f>
        <v/>
      </c>
      <c r="Q34" s="13">
        <f>IF(O34="","",LOOKUP(O34,Grading!$A$4:$A$12,Grading!$B$4:$B$12))</f>
        <v/>
      </c>
      <c r="R34" s="13">
        <f>IF(O34="","",LOOKUP(O34,Grading!$A$4:$A$12,Grading!$C$4:$C$12))</f>
        <v/>
      </c>
    </row>
    <row r="35">
      <c r="A35" s="13" t="n">
        <v>30</v>
      </c>
      <c r="B35" s="7" t="n"/>
      <c r="C35" s="14" t="n"/>
      <c r="D35" s="14" t="n"/>
      <c r="E35" s="14" t="n"/>
      <c r="F35" s="14" t="n"/>
      <c r="G35" s="14" t="n"/>
      <c r="H35" s="14" t="n"/>
      <c r="I35" s="14" t="n"/>
      <c r="J35" s="14" t="n"/>
      <c r="K35" s="14" t="n"/>
      <c r="L35" s="14" t="n"/>
      <c r="M35" s="13">
        <f>IF($B35="","",COUNT(C35:L35))</f>
        <v/>
      </c>
      <c r="N35" s="13">
        <f>IF(OR($B35="",M35=0),"",SUM(C35:L35))</f>
        <v/>
      </c>
      <c r="O35" s="13">
        <f>IF(N35="","",ROUND(N35/M35,2))</f>
        <v/>
      </c>
      <c r="P35" s="13">
        <f>IF(O35="","",RANK(O35,$O$6:$O$55))</f>
        <v/>
      </c>
      <c r="Q35" s="13">
        <f>IF(O35="","",LOOKUP(O35,Grading!$A$4:$A$12,Grading!$B$4:$B$12))</f>
        <v/>
      </c>
      <c r="R35" s="13">
        <f>IF(O35="","",LOOKUP(O35,Grading!$A$4:$A$12,Grading!$C$4:$C$12))</f>
        <v/>
      </c>
    </row>
    <row r="36">
      <c r="A36" s="13" t="n">
        <v>31</v>
      </c>
      <c r="B36" s="7" t="n"/>
      <c r="C36" s="14" t="n"/>
      <c r="D36" s="14" t="n"/>
      <c r="E36" s="14" t="n"/>
      <c r="F36" s="14" t="n"/>
      <c r="G36" s="14" t="n"/>
      <c r="H36" s="14" t="n"/>
      <c r="I36" s="14" t="n"/>
      <c r="J36" s="14" t="n"/>
      <c r="K36" s="14" t="n"/>
      <c r="L36" s="14" t="n"/>
      <c r="M36" s="13">
        <f>IF($B36="","",COUNT(C36:L36))</f>
        <v/>
      </c>
      <c r="N36" s="13">
        <f>IF(OR($B36="",M36=0),"",SUM(C36:L36))</f>
        <v/>
      </c>
      <c r="O36" s="13">
        <f>IF(N36="","",ROUND(N36/M36,2))</f>
        <v/>
      </c>
      <c r="P36" s="13">
        <f>IF(O36="","",RANK(O36,$O$6:$O$55))</f>
        <v/>
      </c>
      <c r="Q36" s="13">
        <f>IF(O36="","",LOOKUP(O36,Grading!$A$4:$A$12,Grading!$B$4:$B$12))</f>
        <v/>
      </c>
      <c r="R36" s="13">
        <f>IF(O36="","",LOOKUP(O36,Grading!$A$4:$A$12,Grading!$C$4:$C$12))</f>
        <v/>
      </c>
    </row>
    <row r="37">
      <c r="A37" s="13" t="n">
        <v>32</v>
      </c>
      <c r="B37" s="7" t="n"/>
      <c r="C37" s="14" t="n"/>
      <c r="D37" s="14" t="n"/>
      <c r="E37" s="14" t="n"/>
      <c r="F37" s="14" t="n"/>
      <c r="G37" s="14" t="n"/>
      <c r="H37" s="14" t="n"/>
      <c r="I37" s="14" t="n"/>
      <c r="J37" s="14" t="n"/>
      <c r="K37" s="14" t="n"/>
      <c r="L37" s="14" t="n"/>
      <c r="M37" s="13">
        <f>IF($B37="","",COUNT(C37:L37))</f>
        <v/>
      </c>
      <c r="N37" s="13">
        <f>IF(OR($B37="",M37=0),"",SUM(C37:L37))</f>
        <v/>
      </c>
      <c r="O37" s="13">
        <f>IF(N37="","",ROUND(N37/M37,2))</f>
        <v/>
      </c>
      <c r="P37" s="13">
        <f>IF(O37="","",RANK(O37,$O$6:$O$55))</f>
        <v/>
      </c>
      <c r="Q37" s="13">
        <f>IF(O37="","",LOOKUP(O37,Grading!$A$4:$A$12,Grading!$B$4:$B$12))</f>
        <v/>
      </c>
      <c r="R37" s="13">
        <f>IF(O37="","",LOOKUP(O37,Grading!$A$4:$A$12,Grading!$C$4:$C$12))</f>
        <v/>
      </c>
    </row>
    <row r="38">
      <c r="A38" s="13" t="n">
        <v>33</v>
      </c>
      <c r="B38" s="7" t="n"/>
      <c r="C38" s="14" t="n"/>
      <c r="D38" s="14" t="n"/>
      <c r="E38" s="14" t="n"/>
      <c r="F38" s="14" t="n"/>
      <c r="G38" s="14" t="n"/>
      <c r="H38" s="14" t="n"/>
      <c r="I38" s="14" t="n"/>
      <c r="J38" s="14" t="n"/>
      <c r="K38" s="14" t="n"/>
      <c r="L38" s="14" t="n"/>
      <c r="M38" s="13">
        <f>IF($B38="","",COUNT(C38:L38))</f>
        <v/>
      </c>
      <c r="N38" s="13">
        <f>IF(OR($B38="",M38=0),"",SUM(C38:L38))</f>
        <v/>
      </c>
      <c r="O38" s="13">
        <f>IF(N38="","",ROUND(N38/M38,2))</f>
        <v/>
      </c>
      <c r="P38" s="13">
        <f>IF(O38="","",RANK(O38,$O$6:$O$55))</f>
        <v/>
      </c>
      <c r="Q38" s="13">
        <f>IF(O38="","",LOOKUP(O38,Grading!$A$4:$A$12,Grading!$B$4:$B$12))</f>
        <v/>
      </c>
      <c r="R38" s="13">
        <f>IF(O38="","",LOOKUP(O38,Grading!$A$4:$A$12,Grading!$C$4:$C$12))</f>
        <v/>
      </c>
    </row>
    <row r="39">
      <c r="A39" s="13" t="n">
        <v>34</v>
      </c>
      <c r="B39" s="7" t="n"/>
      <c r="C39" s="14" t="n"/>
      <c r="D39" s="14" t="n"/>
      <c r="E39" s="14" t="n"/>
      <c r="F39" s="14" t="n"/>
      <c r="G39" s="14" t="n"/>
      <c r="H39" s="14" t="n"/>
      <c r="I39" s="14" t="n"/>
      <c r="J39" s="14" t="n"/>
      <c r="K39" s="14" t="n"/>
      <c r="L39" s="14" t="n"/>
      <c r="M39" s="13">
        <f>IF($B39="","",COUNT(C39:L39))</f>
        <v/>
      </c>
      <c r="N39" s="13">
        <f>IF(OR($B39="",M39=0),"",SUM(C39:L39))</f>
        <v/>
      </c>
      <c r="O39" s="13">
        <f>IF(N39="","",ROUND(N39/M39,2))</f>
        <v/>
      </c>
      <c r="P39" s="13">
        <f>IF(O39="","",RANK(O39,$O$6:$O$55))</f>
        <v/>
      </c>
      <c r="Q39" s="13">
        <f>IF(O39="","",LOOKUP(O39,Grading!$A$4:$A$12,Grading!$B$4:$B$12))</f>
        <v/>
      </c>
      <c r="R39" s="13">
        <f>IF(O39="","",LOOKUP(O39,Grading!$A$4:$A$12,Grading!$C$4:$C$12))</f>
        <v/>
      </c>
    </row>
    <row r="40">
      <c r="A40" s="13" t="n">
        <v>35</v>
      </c>
      <c r="B40" s="7" t="n"/>
      <c r="C40" s="14" t="n"/>
      <c r="D40" s="14" t="n"/>
      <c r="E40" s="14" t="n"/>
      <c r="F40" s="14" t="n"/>
      <c r="G40" s="14" t="n"/>
      <c r="H40" s="14" t="n"/>
      <c r="I40" s="14" t="n"/>
      <c r="J40" s="14" t="n"/>
      <c r="K40" s="14" t="n"/>
      <c r="L40" s="14" t="n"/>
      <c r="M40" s="13">
        <f>IF($B40="","",COUNT(C40:L40))</f>
        <v/>
      </c>
      <c r="N40" s="13">
        <f>IF(OR($B40="",M40=0),"",SUM(C40:L40))</f>
        <v/>
      </c>
      <c r="O40" s="13">
        <f>IF(N40="","",ROUND(N40/M40,2))</f>
        <v/>
      </c>
      <c r="P40" s="13">
        <f>IF(O40="","",RANK(O40,$O$6:$O$55))</f>
        <v/>
      </c>
      <c r="Q40" s="13">
        <f>IF(O40="","",LOOKUP(O40,Grading!$A$4:$A$12,Grading!$B$4:$B$12))</f>
        <v/>
      </c>
      <c r="R40" s="13">
        <f>IF(O40="","",LOOKUP(O40,Grading!$A$4:$A$12,Grading!$C$4:$C$12))</f>
        <v/>
      </c>
    </row>
    <row r="41">
      <c r="A41" s="13" t="n">
        <v>36</v>
      </c>
      <c r="B41" s="7" t="n"/>
      <c r="C41" s="14" t="n"/>
      <c r="D41" s="14" t="n"/>
      <c r="E41" s="14" t="n"/>
      <c r="F41" s="14" t="n"/>
      <c r="G41" s="14" t="n"/>
      <c r="H41" s="14" t="n"/>
      <c r="I41" s="14" t="n"/>
      <c r="J41" s="14" t="n"/>
      <c r="K41" s="14" t="n"/>
      <c r="L41" s="14" t="n"/>
      <c r="M41" s="13">
        <f>IF($B41="","",COUNT(C41:L41))</f>
        <v/>
      </c>
      <c r="N41" s="13">
        <f>IF(OR($B41="",M41=0),"",SUM(C41:L41))</f>
        <v/>
      </c>
      <c r="O41" s="13">
        <f>IF(N41="","",ROUND(N41/M41,2))</f>
        <v/>
      </c>
      <c r="P41" s="13">
        <f>IF(O41="","",RANK(O41,$O$6:$O$55))</f>
        <v/>
      </c>
      <c r="Q41" s="13">
        <f>IF(O41="","",LOOKUP(O41,Grading!$A$4:$A$12,Grading!$B$4:$B$12))</f>
        <v/>
      </c>
      <c r="R41" s="13">
        <f>IF(O41="","",LOOKUP(O41,Grading!$A$4:$A$12,Grading!$C$4:$C$12))</f>
        <v/>
      </c>
    </row>
    <row r="42">
      <c r="A42" s="13" t="n">
        <v>37</v>
      </c>
      <c r="B42" s="7" t="n"/>
      <c r="C42" s="14" t="n"/>
      <c r="D42" s="14" t="n"/>
      <c r="E42" s="14" t="n"/>
      <c r="F42" s="14" t="n"/>
      <c r="G42" s="14" t="n"/>
      <c r="H42" s="14" t="n"/>
      <c r="I42" s="14" t="n"/>
      <c r="J42" s="14" t="n"/>
      <c r="K42" s="14" t="n"/>
      <c r="L42" s="14" t="n"/>
      <c r="M42" s="13">
        <f>IF($B42="","",COUNT(C42:L42))</f>
        <v/>
      </c>
      <c r="N42" s="13">
        <f>IF(OR($B42="",M42=0),"",SUM(C42:L42))</f>
        <v/>
      </c>
      <c r="O42" s="13">
        <f>IF(N42="","",ROUND(N42/M42,2))</f>
        <v/>
      </c>
      <c r="P42" s="13">
        <f>IF(O42="","",RANK(O42,$O$6:$O$55))</f>
        <v/>
      </c>
      <c r="Q42" s="13">
        <f>IF(O42="","",LOOKUP(O42,Grading!$A$4:$A$12,Grading!$B$4:$B$12))</f>
        <v/>
      </c>
      <c r="R42" s="13">
        <f>IF(O42="","",LOOKUP(O42,Grading!$A$4:$A$12,Grading!$C$4:$C$12))</f>
        <v/>
      </c>
    </row>
    <row r="43">
      <c r="A43" s="13" t="n">
        <v>38</v>
      </c>
      <c r="B43" s="7" t="n"/>
      <c r="C43" s="14" t="n"/>
      <c r="D43" s="14" t="n"/>
      <c r="E43" s="14" t="n"/>
      <c r="F43" s="14" t="n"/>
      <c r="G43" s="14" t="n"/>
      <c r="H43" s="14" t="n"/>
      <c r="I43" s="14" t="n"/>
      <c r="J43" s="14" t="n"/>
      <c r="K43" s="14" t="n"/>
      <c r="L43" s="14" t="n"/>
      <c r="M43" s="13">
        <f>IF($B43="","",COUNT(C43:L43))</f>
        <v/>
      </c>
      <c r="N43" s="13">
        <f>IF(OR($B43="",M43=0),"",SUM(C43:L43))</f>
        <v/>
      </c>
      <c r="O43" s="13">
        <f>IF(N43="","",ROUND(N43/M43,2))</f>
        <v/>
      </c>
      <c r="P43" s="13">
        <f>IF(O43="","",RANK(O43,$O$6:$O$55))</f>
        <v/>
      </c>
      <c r="Q43" s="13">
        <f>IF(O43="","",LOOKUP(O43,Grading!$A$4:$A$12,Grading!$B$4:$B$12))</f>
        <v/>
      </c>
      <c r="R43" s="13">
        <f>IF(O43="","",LOOKUP(O43,Grading!$A$4:$A$12,Grading!$C$4:$C$12))</f>
        <v/>
      </c>
    </row>
    <row r="44">
      <c r="A44" s="13" t="n">
        <v>39</v>
      </c>
      <c r="B44" s="7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3">
        <f>IF($B44="","",COUNT(C44:L44))</f>
        <v/>
      </c>
      <c r="N44" s="13">
        <f>IF(OR($B44="",M44=0),"",SUM(C44:L44))</f>
        <v/>
      </c>
      <c r="O44" s="13">
        <f>IF(N44="","",ROUND(N44/M44,2))</f>
        <v/>
      </c>
      <c r="P44" s="13">
        <f>IF(O44="","",RANK(O44,$O$6:$O$55))</f>
        <v/>
      </c>
      <c r="Q44" s="13">
        <f>IF(O44="","",LOOKUP(O44,Grading!$A$4:$A$12,Grading!$B$4:$B$12))</f>
        <v/>
      </c>
      <c r="R44" s="13">
        <f>IF(O44="","",LOOKUP(O44,Grading!$A$4:$A$12,Grading!$C$4:$C$12))</f>
        <v/>
      </c>
    </row>
    <row r="45">
      <c r="A45" s="13" t="n">
        <v>40</v>
      </c>
      <c r="B45" s="7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3">
        <f>IF($B45="","",COUNT(C45:L45))</f>
        <v/>
      </c>
      <c r="N45" s="13">
        <f>IF(OR($B45="",M45=0),"",SUM(C45:L45))</f>
        <v/>
      </c>
      <c r="O45" s="13">
        <f>IF(N45="","",ROUND(N45/M45,2))</f>
        <v/>
      </c>
      <c r="P45" s="13">
        <f>IF(O45="","",RANK(O45,$O$6:$O$55))</f>
        <v/>
      </c>
      <c r="Q45" s="13">
        <f>IF(O45="","",LOOKUP(O45,Grading!$A$4:$A$12,Grading!$B$4:$B$12))</f>
        <v/>
      </c>
      <c r="R45" s="13">
        <f>IF(O45="","",LOOKUP(O45,Grading!$A$4:$A$12,Grading!$C$4:$C$12))</f>
        <v/>
      </c>
    </row>
    <row r="46">
      <c r="A46" s="13" t="n">
        <v>41</v>
      </c>
      <c r="B46" s="7" t="n"/>
      <c r="C46" s="14" t="n"/>
      <c r="D46" s="14" t="n"/>
      <c r="E46" s="14" t="n"/>
      <c r="F46" s="14" t="n"/>
      <c r="G46" s="14" t="n"/>
      <c r="H46" s="14" t="n"/>
      <c r="I46" s="14" t="n"/>
      <c r="J46" s="14" t="n"/>
      <c r="K46" s="14" t="n"/>
      <c r="L46" s="14" t="n"/>
      <c r="M46" s="13">
        <f>IF($B46="","",COUNT(C46:L46))</f>
        <v/>
      </c>
      <c r="N46" s="13">
        <f>IF(OR($B46="",M46=0),"",SUM(C46:L46))</f>
        <v/>
      </c>
      <c r="O46" s="13">
        <f>IF(N46="","",ROUND(N46/M46,2))</f>
        <v/>
      </c>
      <c r="P46" s="13">
        <f>IF(O46="","",RANK(O46,$O$6:$O$55))</f>
        <v/>
      </c>
      <c r="Q46" s="13">
        <f>IF(O46="","",LOOKUP(O46,Grading!$A$4:$A$12,Grading!$B$4:$B$12))</f>
        <v/>
      </c>
      <c r="R46" s="13">
        <f>IF(O46="","",LOOKUP(O46,Grading!$A$4:$A$12,Grading!$C$4:$C$12))</f>
        <v/>
      </c>
    </row>
    <row r="47">
      <c r="A47" s="13" t="n">
        <v>42</v>
      </c>
      <c r="B47" s="7" t="n"/>
      <c r="C47" s="14" t="n"/>
      <c r="D47" s="14" t="n"/>
      <c r="E47" s="14" t="n"/>
      <c r="F47" s="14" t="n"/>
      <c r="G47" s="14" t="n"/>
      <c r="H47" s="14" t="n"/>
      <c r="I47" s="14" t="n"/>
      <c r="J47" s="14" t="n"/>
      <c r="K47" s="14" t="n"/>
      <c r="L47" s="14" t="n"/>
      <c r="M47" s="13">
        <f>IF($B47="","",COUNT(C47:L47))</f>
        <v/>
      </c>
      <c r="N47" s="13">
        <f>IF(OR($B47="",M47=0),"",SUM(C47:L47))</f>
        <v/>
      </c>
      <c r="O47" s="13">
        <f>IF(N47="","",ROUND(N47/M47,2))</f>
        <v/>
      </c>
      <c r="P47" s="13">
        <f>IF(O47="","",RANK(O47,$O$6:$O$55))</f>
        <v/>
      </c>
      <c r="Q47" s="13">
        <f>IF(O47="","",LOOKUP(O47,Grading!$A$4:$A$12,Grading!$B$4:$B$12))</f>
        <v/>
      </c>
      <c r="R47" s="13">
        <f>IF(O47="","",LOOKUP(O47,Grading!$A$4:$A$12,Grading!$C$4:$C$12))</f>
        <v/>
      </c>
    </row>
    <row r="48">
      <c r="A48" s="13" t="n">
        <v>43</v>
      </c>
      <c r="B48" s="7" t="n"/>
      <c r="C48" s="14" t="n"/>
      <c r="D48" s="14" t="n"/>
      <c r="E48" s="14" t="n"/>
      <c r="F48" s="14" t="n"/>
      <c r="G48" s="14" t="n"/>
      <c r="H48" s="14" t="n"/>
      <c r="I48" s="14" t="n"/>
      <c r="J48" s="14" t="n"/>
      <c r="K48" s="14" t="n"/>
      <c r="L48" s="14" t="n"/>
      <c r="M48" s="13">
        <f>IF($B48="","",COUNT(C48:L48))</f>
        <v/>
      </c>
      <c r="N48" s="13">
        <f>IF(OR($B48="",M48=0),"",SUM(C48:L48))</f>
        <v/>
      </c>
      <c r="O48" s="13">
        <f>IF(N48="","",ROUND(N48/M48,2))</f>
        <v/>
      </c>
      <c r="P48" s="13">
        <f>IF(O48="","",RANK(O48,$O$6:$O$55))</f>
        <v/>
      </c>
      <c r="Q48" s="13">
        <f>IF(O48="","",LOOKUP(O48,Grading!$A$4:$A$12,Grading!$B$4:$B$12))</f>
        <v/>
      </c>
      <c r="R48" s="13">
        <f>IF(O48="","",LOOKUP(O48,Grading!$A$4:$A$12,Grading!$C$4:$C$12))</f>
        <v/>
      </c>
    </row>
    <row r="49">
      <c r="A49" s="13" t="n">
        <v>44</v>
      </c>
      <c r="B49" s="7" t="n"/>
      <c r="C49" s="14" t="n"/>
      <c r="D49" s="14" t="n"/>
      <c r="E49" s="14" t="n"/>
      <c r="F49" s="14" t="n"/>
      <c r="G49" s="14" t="n"/>
      <c r="H49" s="14" t="n"/>
      <c r="I49" s="14" t="n"/>
      <c r="J49" s="14" t="n"/>
      <c r="K49" s="14" t="n"/>
      <c r="L49" s="14" t="n"/>
      <c r="M49" s="13">
        <f>IF($B49="","",COUNT(C49:L49))</f>
        <v/>
      </c>
      <c r="N49" s="13">
        <f>IF(OR($B49="",M49=0),"",SUM(C49:L49))</f>
        <v/>
      </c>
      <c r="O49" s="13">
        <f>IF(N49="","",ROUND(N49/M49,2))</f>
        <v/>
      </c>
      <c r="P49" s="13">
        <f>IF(O49="","",RANK(O49,$O$6:$O$55))</f>
        <v/>
      </c>
      <c r="Q49" s="13">
        <f>IF(O49="","",LOOKUP(O49,Grading!$A$4:$A$12,Grading!$B$4:$B$12))</f>
        <v/>
      </c>
      <c r="R49" s="13">
        <f>IF(O49="","",LOOKUP(O49,Grading!$A$4:$A$12,Grading!$C$4:$C$12))</f>
        <v/>
      </c>
    </row>
    <row r="50">
      <c r="A50" s="13" t="n">
        <v>45</v>
      </c>
      <c r="B50" s="7" t="n"/>
      <c r="C50" s="14" t="n"/>
      <c r="D50" s="14" t="n"/>
      <c r="E50" s="14" t="n"/>
      <c r="F50" s="14" t="n"/>
      <c r="G50" s="14" t="n"/>
      <c r="H50" s="14" t="n"/>
      <c r="I50" s="14" t="n"/>
      <c r="J50" s="14" t="n"/>
      <c r="K50" s="14" t="n"/>
      <c r="L50" s="14" t="n"/>
      <c r="M50" s="13">
        <f>IF($B50="","",COUNT(C50:L50))</f>
        <v/>
      </c>
      <c r="N50" s="13">
        <f>IF(OR($B50="",M50=0),"",SUM(C50:L50))</f>
        <v/>
      </c>
      <c r="O50" s="13">
        <f>IF(N50="","",ROUND(N50/M50,2))</f>
        <v/>
      </c>
      <c r="P50" s="13">
        <f>IF(O50="","",RANK(O50,$O$6:$O$55))</f>
        <v/>
      </c>
      <c r="Q50" s="13">
        <f>IF(O50="","",LOOKUP(O50,Grading!$A$4:$A$12,Grading!$B$4:$B$12))</f>
        <v/>
      </c>
      <c r="R50" s="13">
        <f>IF(O50="","",LOOKUP(O50,Grading!$A$4:$A$12,Grading!$C$4:$C$12))</f>
        <v/>
      </c>
    </row>
    <row r="51">
      <c r="A51" s="13" t="n">
        <v>46</v>
      </c>
      <c r="B51" s="7" t="n"/>
      <c r="C51" s="14" t="n"/>
      <c r="D51" s="14" t="n"/>
      <c r="E51" s="14" t="n"/>
      <c r="F51" s="14" t="n"/>
      <c r="G51" s="14" t="n"/>
      <c r="H51" s="14" t="n"/>
      <c r="I51" s="14" t="n"/>
      <c r="J51" s="14" t="n"/>
      <c r="K51" s="14" t="n"/>
      <c r="L51" s="14" t="n"/>
      <c r="M51" s="13">
        <f>IF($B51="","",COUNT(C51:L51))</f>
        <v/>
      </c>
      <c r="N51" s="13">
        <f>IF(OR($B51="",M51=0),"",SUM(C51:L51))</f>
        <v/>
      </c>
      <c r="O51" s="13">
        <f>IF(N51="","",ROUND(N51/M51,2))</f>
        <v/>
      </c>
      <c r="P51" s="13">
        <f>IF(O51="","",RANK(O51,$O$6:$O$55))</f>
        <v/>
      </c>
      <c r="Q51" s="13">
        <f>IF(O51="","",LOOKUP(O51,Grading!$A$4:$A$12,Grading!$B$4:$B$12))</f>
        <v/>
      </c>
      <c r="R51" s="13">
        <f>IF(O51="","",LOOKUP(O51,Grading!$A$4:$A$12,Grading!$C$4:$C$12))</f>
        <v/>
      </c>
    </row>
    <row r="52">
      <c r="A52" s="13" t="n">
        <v>47</v>
      </c>
      <c r="B52" s="7" t="n"/>
      <c r="C52" s="14" t="n"/>
      <c r="D52" s="14" t="n"/>
      <c r="E52" s="14" t="n"/>
      <c r="F52" s="14" t="n"/>
      <c r="G52" s="14" t="n"/>
      <c r="H52" s="14" t="n"/>
      <c r="I52" s="14" t="n"/>
      <c r="J52" s="14" t="n"/>
      <c r="K52" s="14" t="n"/>
      <c r="L52" s="14" t="n"/>
      <c r="M52" s="13">
        <f>IF($B52="","",COUNT(C52:L52))</f>
        <v/>
      </c>
      <c r="N52" s="13">
        <f>IF(OR($B52="",M52=0),"",SUM(C52:L52))</f>
        <v/>
      </c>
      <c r="O52" s="13">
        <f>IF(N52="","",ROUND(N52/M52,2))</f>
        <v/>
      </c>
      <c r="P52" s="13">
        <f>IF(O52="","",RANK(O52,$O$6:$O$55))</f>
        <v/>
      </c>
      <c r="Q52" s="13">
        <f>IF(O52="","",LOOKUP(O52,Grading!$A$4:$A$12,Grading!$B$4:$B$12))</f>
        <v/>
      </c>
      <c r="R52" s="13">
        <f>IF(O52="","",LOOKUP(O52,Grading!$A$4:$A$12,Grading!$C$4:$C$12))</f>
        <v/>
      </c>
    </row>
    <row r="53">
      <c r="A53" s="13" t="n">
        <v>48</v>
      </c>
      <c r="B53" s="7" t="n"/>
      <c r="C53" s="14" t="n"/>
      <c r="D53" s="14" t="n"/>
      <c r="E53" s="14" t="n"/>
      <c r="F53" s="14" t="n"/>
      <c r="G53" s="14" t="n"/>
      <c r="H53" s="14" t="n"/>
      <c r="I53" s="14" t="n"/>
      <c r="J53" s="14" t="n"/>
      <c r="K53" s="14" t="n"/>
      <c r="L53" s="14" t="n"/>
      <c r="M53" s="13">
        <f>IF($B53="","",COUNT(C53:L53))</f>
        <v/>
      </c>
      <c r="N53" s="13">
        <f>IF(OR($B53="",M53=0),"",SUM(C53:L53))</f>
        <v/>
      </c>
      <c r="O53" s="13">
        <f>IF(N53="","",ROUND(N53/M53,2))</f>
        <v/>
      </c>
      <c r="P53" s="13">
        <f>IF(O53="","",RANK(O53,$O$6:$O$55))</f>
        <v/>
      </c>
      <c r="Q53" s="13">
        <f>IF(O53="","",LOOKUP(O53,Grading!$A$4:$A$12,Grading!$B$4:$B$12))</f>
        <v/>
      </c>
      <c r="R53" s="13">
        <f>IF(O53="","",LOOKUP(O53,Grading!$A$4:$A$12,Grading!$C$4:$C$12))</f>
        <v/>
      </c>
    </row>
    <row r="54">
      <c r="A54" s="13" t="n">
        <v>49</v>
      </c>
      <c r="B54" s="7" t="n"/>
      <c r="C54" s="14" t="n"/>
      <c r="D54" s="14" t="n"/>
      <c r="E54" s="14" t="n"/>
      <c r="F54" s="14" t="n"/>
      <c r="G54" s="14" t="n"/>
      <c r="H54" s="14" t="n"/>
      <c r="I54" s="14" t="n"/>
      <c r="J54" s="14" t="n"/>
      <c r="K54" s="14" t="n"/>
      <c r="L54" s="14" t="n"/>
      <c r="M54" s="13">
        <f>IF($B54="","",COUNT(C54:L54))</f>
        <v/>
      </c>
      <c r="N54" s="13">
        <f>IF(OR($B54="",M54=0),"",SUM(C54:L54))</f>
        <v/>
      </c>
      <c r="O54" s="13">
        <f>IF(N54="","",ROUND(N54/M54,2))</f>
        <v/>
      </c>
      <c r="P54" s="13">
        <f>IF(O54="","",RANK(O54,$O$6:$O$55))</f>
        <v/>
      </c>
      <c r="Q54" s="13">
        <f>IF(O54="","",LOOKUP(O54,Grading!$A$4:$A$12,Grading!$B$4:$B$12))</f>
        <v/>
      </c>
      <c r="R54" s="13">
        <f>IF(O54="","",LOOKUP(O54,Grading!$A$4:$A$12,Grading!$C$4:$C$12))</f>
        <v/>
      </c>
    </row>
    <row r="55">
      <c r="A55" s="13" t="n">
        <v>50</v>
      </c>
      <c r="B55" s="7" t="n"/>
      <c r="C55" s="14" t="n"/>
      <c r="D55" s="14" t="n"/>
      <c r="E55" s="14" t="n"/>
      <c r="F55" s="14" t="n"/>
      <c r="G55" s="14" t="n"/>
      <c r="H55" s="14" t="n"/>
      <c r="I55" s="14" t="n"/>
      <c r="J55" s="14" t="n"/>
      <c r="K55" s="14" t="n"/>
      <c r="L55" s="14" t="n"/>
      <c r="M55" s="13">
        <f>IF($B55="","",COUNT(C55:L55))</f>
        <v/>
      </c>
      <c r="N55" s="13">
        <f>IF(OR($B55="",M55=0),"",SUM(C55:L55))</f>
        <v/>
      </c>
      <c r="O55" s="13">
        <f>IF(N55="","",ROUND(N55/M55,2))</f>
        <v/>
      </c>
      <c r="P55" s="13">
        <f>IF(O55="","",RANK(O55,$O$6:$O$55))</f>
        <v/>
      </c>
      <c r="Q55" s="13">
        <f>IF(O55="","",LOOKUP(O55,Grading!$A$4:$A$12,Grading!$B$4:$B$12))</f>
        <v/>
      </c>
      <c r="R55" s="13">
        <f>IF(O55="","",LOOKUP(O55,Grading!$A$4:$A$12,Grading!$C$4:$C$12))</f>
        <v/>
      </c>
    </row>
    <row r="57">
      <c r="B57" s="6" t="inlineStr">
        <is>
          <t>Students in class</t>
        </is>
      </c>
      <c r="C57">
        <f>COUNTA(B6:B55)</f>
        <v/>
      </c>
    </row>
    <row r="58">
      <c r="B58" s="6" t="inlineStr">
        <is>
          <t>Subject average</t>
        </is>
      </c>
      <c r="C58">
        <f>IF(COUNT(C6:C55)=0,"",ROUND(AVERAGE(C6:C55),1))</f>
        <v/>
      </c>
      <c r="D58">
        <f>IF(COUNT(D6:D55)=0,"",ROUND(AVERAGE(D6:D55),1))</f>
        <v/>
      </c>
      <c r="E58">
        <f>IF(COUNT(E6:E55)=0,"",ROUND(AVERAGE(E6:E55),1))</f>
        <v/>
      </c>
      <c r="F58">
        <f>IF(COUNT(F6:F55)=0,"",ROUND(AVERAGE(F6:F55),1))</f>
        <v/>
      </c>
      <c r="G58">
        <f>IF(COUNT(G6:G55)=0,"",ROUND(AVERAGE(G6:G55),1))</f>
        <v/>
      </c>
      <c r="H58">
        <f>IF(COUNT(H6:H55)=0,"",ROUND(AVERAGE(H6:H55),1))</f>
        <v/>
      </c>
      <c r="I58">
        <f>IF(COUNT(I6:I55)=0,"",ROUND(AVERAGE(I6:I55),1))</f>
        <v/>
      </c>
      <c r="J58">
        <f>IF(COUNT(J6:J55)=0,"",ROUND(AVERAGE(J6:J55),1))</f>
        <v/>
      </c>
      <c r="K58">
        <f>IF(COUNT(K6:K55)=0,"",ROUND(AVERAGE(K6:K55),1))</f>
        <v/>
      </c>
      <c r="L58">
        <f>IF(COUNT(L6:L55)=0,"",ROUND(AVERAGE(L6:L55),1))</f>
        <v/>
      </c>
    </row>
    <row r="59">
      <c r="B59" s="6" t="inlineStr">
        <is>
          <t>Highest in subject</t>
        </is>
      </c>
      <c r="C59">
        <f>IF(COUNT(C6:C55)=0,"",MAX(C6:C55))</f>
        <v/>
      </c>
      <c r="D59">
        <f>IF(COUNT(D6:D55)=0,"",MAX(D6:D55))</f>
        <v/>
      </c>
      <c r="E59">
        <f>IF(COUNT(E6:E55)=0,"",MAX(E6:E55))</f>
        <v/>
      </c>
      <c r="F59">
        <f>IF(COUNT(F6:F55)=0,"",MAX(F6:F55))</f>
        <v/>
      </c>
      <c r="G59">
        <f>IF(COUNT(G6:G55)=0,"",MAX(G6:G55))</f>
        <v/>
      </c>
      <c r="H59">
        <f>IF(COUNT(H6:H55)=0,"",MAX(H6:H55))</f>
        <v/>
      </c>
      <c r="I59">
        <f>IF(COUNT(I6:I55)=0,"",MAX(I6:I55))</f>
        <v/>
      </c>
      <c r="J59">
        <f>IF(COUNT(J6:J55)=0,"",MAX(J6:J55))</f>
        <v/>
      </c>
      <c r="K59">
        <f>IF(COUNT(K6:K55)=0,"",MAX(K6:K55))</f>
        <v/>
      </c>
      <c r="L59">
        <f>IF(COUNT(L6:L55)=0,"",MAX(L6:L55))</f>
        <v/>
      </c>
    </row>
    <row r="60">
      <c r="B60" s="6" t="inlineStr">
        <is>
          <t>Lowest in subject</t>
        </is>
      </c>
      <c r="C60">
        <f>IF(COUNT(C6:C55)=0,"",MIN(C6:C55))</f>
        <v/>
      </c>
      <c r="D60">
        <f>IF(COUNT(D6:D55)=0,"",MIN(D6:D55))</f>
        <v/>
      </c>
      <c r="E60">
        <f>IF(COUNT(E6:E55)=0,"",MIN(E6:E55))</f>
        <v/>
      </c>
      <c r="F60">
        <f>IF(COUNT(F6:F55)=0,"",MIN(F6:F55))</f>
        <v/>
      </c>
      <c r="G60">
        <f>IF(COUNT(G6:G55)=0,"",MIN(G6:G55))</f>
        <v/>
      </c>
      <c r="H60">
        <f>IF(COUNT(H6:H55)=0,"",MIN(H6:H55))</f>
        <v/>
      </c>
      <c r="I60">
        <f>IF(COUNT(I6:I55)=0,"",MIN(I6:I55))</f>
        <v/>
      </c>
      <c r="J60">
        <f>IF(COUNT(J6:J55)=0,"",MIN(J6:J55))</f>
        <v/>
      </c>
      <c r="K60">
        <f>IF(COUNT(K6:K55)=0,"",MIN(K6:K55))</f>
        <v/>
      </c>
      <c r="L60">
        <f>IF(COUNT(L6:L55)=0,"",MIN(L6:L55))</f>
        <v/>
      </c>
    </row>
    <row r="61">
      <c r="B61" s="6" t="inlineStr">
        <is>
          <t>Class average</t>
        </is>
      </c>
      <c r="C61">
        <f>IF(COUNT(O6:O55)=0,"",ROUND(AVERAGE(O6:O55),2))</f>
        <v/>
      </c>
    </row>
  </sheetData>
  <dataValidations count="1">
    <dataValidation sqref="C6:L55" showDropDown="0" showInputMessage="0" showErrorMessage="1" allowBlank="1" errorTitle="Score out of 100" error="Type a score between 0 and 100." type="decimal" operator="between">
      <formula1>0</formula1>
      <formula2>100</formula2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5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6" customWidth="1" min="2" max="2"/>
    <col width="11" customWidth="1" min="3" max="3"/>
    <col width="11" customWidth="1" min="4" max="4"/>
    <col width="11" customWidth="1" min="5" max="5"/>
    <col width="11" customWidth="1" min="6" max="6"/>
    <col width="8" customWidth="1" min="7" max="7"/>
    <col width="11" customWidth="1" min="8" max="8"/>
  </cols>
  <sheetData>
    <row r="1">
      <c r="A1" t="inlineStr">
        <is>
          <t>Subject:</t>
        </is>
      </c>
      <c r="B1" s="15" t="inlineStr">
        <is>
          <t>Mathematics</t>
        </is>
      </c>
    </row>
    <row r="2">
      <c r="A2" s="10" t="inlineStr">
        <is>
          <t>Copy this sheet once per subject. Type CA and exam scores; copy the Total column into the broadsheet.</t>
        </is>
      </c>
    </row>
    <row r="4">
      <c r="A4" s="11" t="inlineStr">
        <is>
          <t>No.</t>
        </is>
      </c>
      <c r="B4" s="11" t="inlineStr">
        <is>
          <t>Student name</t>
        </is>
      </c>
      <c r="C4" s="11" t="inlineStr">
        <is>
          <t>1st CA (20)</t>
        </is>
      </c>
      <c r="D4" s="11" t="inlineStr">
        <is>
          <t>2nd CA (20)</t>
        </is>
      </c>
      <c r="E4" s="11" t="inlineStr">
        <is>
          <t>Exam (60)</t>
        </is>
      </c>
      <c r="F4" s="11" t="inlineStr">
        <is>
          <t>Total (100)</t>
        </is>
      </c>
      <c r="G4" s="11" t="inlineStr">
        <is>
          <t>Grade</t>
        </is>
      </c>
      <c r="H4" s="11" t="inlineStr">
        <is>
          <t>Subject position</t>
        </is>
      </c>
    </row>
    <row r="5">
      <c r="A5" s="16" t="n">
        <v>1</v>
      </c>
      <c r="B5" s="16">
        <f>IF(Broadsheet!B6="","",Broadsheet!B6)</f>
        <v/>
      </c>
      <c r="C5" s="7" t="n">
        <v>16</v>
      </c>
      <c r="D5" s="7" t="n">
        <v>18</v>
      </c>
      <c r="E5" s="7" t="n">
        <v>51</v>
      </c>
      <c r="F5" s="16">
        <f>IF(COUNT(C5:E5)=0,"",SUM(C5:E5))</f>
        <v/>
      </c>
      <c r="G5" s="16">
        <f>IF(F5="","",LOOKUP(F5,Grading!$A$4:$A$12,Grading!$B$4:$B$12))</f>
        <v/>
      </c>
      <c r="H5" s="16">
        <f>IF(F5="","",RANK(F5,$F$5:$F$54)&amp;IF(AND(MOD(RANK(F5,$F$5:$F$54),100)&gt;=11,MOD(RANK(F5,$F$5:$F$54),100)&lt;=13),"th",CHOOSE(MIN(MOD(RANK(F5,$F$5:$F$54),10)+1,5),"th","st","nd","rd","th")))</f>
        <v/>
      </c>
    </row>
    <row r="6">
      <c r="A6" s="16" t="n">
        <v>2</v>
      </c>
      <c r="B6" s="16">
        <f>IF(Broadsheet!B7="","",Broadsheet!B7)</f>
        <v/>
      </c>
      <c r="C6" s="7" t="n"/>
      <c r="D6" s="7" t="n"/>
      <c r="E6" s="7" t="n"/>
      <c r="F6" s="16">
        <f>IF(COUNT(C6:E6)=0,"",SUM(C6:E6))</f>
        <v/>
      </c>
      <c r="G6" s="16">
        <f>IF(F6="","",LOOKUP(F6,Grading!$A$4:$A$12,Grading!$B$4:$B$12))</f>
        <v/>
      </c>
      <c r="H6" s="16">
        <f>IF(F6="","",RANK(F6,$F$5:$F$54)&amp;IF(AND(MOD(RANK(F6,$F$5:$F$54),100)&gt;=11,MOD(RANK(F6,$F$5:$F$54),100)&lt;=13),"th",CHOOSE(MIN(MOD(RANK(F6,$F$5:$F$54),10)+1,5),"th","st","nd","rd","th")))</f>
        <v/>
      </c>
    </row>
    <row r="7">
      <c r="A7" s="16" t="n">
        <v>3</v>
      </c>
      <c r="B7" s="16">
        <f>IF(Broadsheet!B8="","",Broadsheet!B8)</f>
        <v/>
      </c>
      <c r="C7" s="7" t="n"/>
      <c r="D7" s="7" t="n"/>
      <c r="E7" s="7" t="n"/>
      <c r="F7" s="16">
        <f>IF(COUNT(C7:E7)=0,"",SUM(C7:E7))</f>
        <v/>
      </c>
      <c r="G7" s="16">
        <f>IF(F7="","",LOOKUP(F7,Grading!$A$4:$A$12,Grading!$B$4:$B$12))</f>
        <v/>
      </c>
      <c r="H7" s="16">
        <f>IF(F7="","",RANK(F7,$F$5:$F$54)&amp;IF(AND(MOD(RANK(F7,$F$5:$F$54),100)&gt;=11,MOD(RANK(F7,$F$5:$F$54),100)&lt;=13),"th",CHOOSE(MIN(MOD(RANK(F7,$F$5:$F$54),10)+1,5),"th","st","nd","rd","th")))</f>
        <v/>
      </c>
    </row>
    <row r="8">
      <c r="A8" s="16" t="n">
        <v>4</v>
      </c>
      <c r="B8" s="16">
        <f>IF(Broadsheet!B9="","",Broadsheet!B9)</f>
        <v/>
      </c>
      <c r="C8" s="7" t="n"/>
      <c r="D8" s="7" t="n"/>
      <c r="E8" s="7" t="n"/>
      <c r="F8" s="16">
        <f>IF(COUNT(C8:E8)=0,"",SUM(C8:E8))</f>
        <v/>
      </c>
      <c r="G8" s="16">
        <f>IF(F8="","",LOOKUP(F8,Grading!$A$4:$A$12,Grading!$B$4:$B$12))</f>
        <v/>
      </c>
      <c r="H8" s="16">
        <f>IF(F8="","",RANK(F8,$F$5:$F$54)&amp;IF(AND(MOD(RANK(F8,$F$5:$F$54),100)&gt;=11,MOD(RANK(F8,$F$5:$F$54),100)&lt;=13),"th",CHOOSE(MIN(MOD(RANK(F8,$F$5:$F$54),10)+1,5),"th","st","nd","rd","th")))</f>
        <v/>
      </c>
    </row>
    <row r="9">
      <c r="A9" s="16" t="n">
        <v>5</v>
      </c>
      <c r="B9" s="16">
        <f>IF(Broadsheet!B10="","",Broadsheet!B10)</f>
        <v/>
      </c>
      <c r="C9" s="7" t="n"/>
      <c r="D9" s="7" t="n"/>
      <c r="E9" s="7" t="n"/>
      <c r="F9" s="16">
        <f>IF(COUNT(C9:E9)=0,"",SUM(C9:E9))</f>
        <v/>
      </c>
      <c r="G9" s="16">
        <f>IF(F9="","",LOOKUP(F9,Grading!$A$4:$A$12,Grading!$B$4:$B$12))</f>
        <v/>
      </c>
      <c r="H9" s="16">
        <f>IF(F9="","",RANK(F9,$F$5:$F$54)&amp;IF(AND(MOD(RANK(F9,$F$5:$F$54),100)&gt;=11,MOD(RANK(F9,$F$5:$F$54),100)&lt;=13),"th",CHOOSE(MIN(MOD(RANK(F9,$F$5:$F$54),10)+1,5),"th","st","nd","rd","th")))</f>
        <v/>
      </c>
    </row>
    <row r="10">
      <c r="A10" s="16" t="n">
        <v>6</v>
      </c>
      <c r="B10" s="16">
        <f>IF(Broadsheet!B11="","",Broadsheet!B11)</f>
        <v/>
      </c>
      <c r="C10" s="7" t="n"/>
      <c r="D10" s="7" t="n"/>
      <c r="E10" s="7" t="n"/>
      <c r="F10" s="16">
        <f>IF(COUNT(C10:E10)=0,"",SUM(C10:E10))</f>
        <v/>
      </c>
      <c r="G10" s="16">
        <f>IF(F10="","",LOOKUP(F10,Grading!$A$4:$A$12,Grading!$B$4:$B$12))</f>
        <v/>
      </c>
      <c r="H10" s="16">
        <f>IF(F10="","",RANK(F10,$F$5:$F$54)&amp;IF(AND(MOD(RANK(F10,$F$5:$F$54),100)&gt;=11,MOD(RANK(F10,$F$5:$F$54),100)&lt;=13),"th",CHOOSE(MIN(MOD(RANK(F10,$F$5:$F$54),10)+1,5),"th","st","nd","rd","th")))</f>
        <v/>
      </c>
    </row>
    <row r="11">
      <c r="A11" s="16" t="n">
        <v>7</v>
      </c>
      <c r="B11" s="16">
        <f>IF(Broadsheet!B12="","",Broadsheet!B12)</f>
        <v/>
      </c>
      <c r="C11" s="7" t="n"/>
      <c r="D11" s="7" t="n"/>
      <c r="E11" s="7" t="n"/>
      <c r="F11" s="16">
        <f>IF(COUNT(C11:E11)=0,"",SUM(C11:E11))</f>
        <v/>
      </c>
      <c r="G11" s="16">
        <f>IF(F11="","",LOOKUP(F11,Grading!$A$4:$A$12,Grading!$B$4:$B$12))</f>
        <v/>
      </c>
      <c r="H11" s="16">
        <f>IF(F11="","",RANK(F11,$F$5:$F$54)&amp;IF(AND(MOD(RANK(F11,$F$5:$F$54),100)&gt;=11,MOD(RANK(F11,$F$5:$F$54),100)&lt;=13),"th",CHOOSE(MIN(MOD(RANK(F11,$F$5:$F$54),10)+1,5),"th","st","nd","rd","th")))</f>
        <v/>
      </c>
    </row>
    <row r="12">
      <c r="A12" s="16" t="n">
        <v>8</v>
      </c>
      <c r="B12" s="16">
        <f>IF(Broadsheet!B13="","",Broadsheet!B13)</f>
        <v/>
      </c>
      <c r="C12" s="7" t="n"/>
      <c r="D12" s="7" t="n"/>
      <c r="E12" s="7" t="n"/>
      <c r="F12" s="16">
        <f>IF(COUNT(C12:E12)=0,"",SUM(C12:E12))</f>
        <v/>
      </c>
      <c r="G12" s="16">
        <f>IF(F12="","",LOOKUP(F12,Grading!$A$4:$A$12,Grading!$B$4:$B$12))</f>
        <v/>
      </c>
      <c r="H12" s="16">
        <f>IF(F12="","",RANK(F12,$F$5:$F$54)&amp;IF(AND(MOD(RANK(F12,$F$5:$F$54),100)&gt;=11,MOD(RANK(F12,$F$5:$F$54),100)&lt;=13),"th",CHOOSE(MIN(MOD(RANK(F12,$F$5:$F$54),10)+1,5),"th","st","nd","rd","th")))</f>
        <v/>
      </c>
    </row>
    <row r="13">
      <c r="A13" s="16" t="n">
        <v>9</v>
      </c>
      <c r="B13" s="16">
        <f>IF(Broadsheet!B14="","",Broadsheet!B14)</f>
        <v/>
      </c>
      <c r="C13" s="7" t="n"/>
      <c r="D13" s="7" t="n"/>
      <c r="E13" s="7" t="n"/>
      <c r="F13" s="16">
        <f>IF(COUNT(C13:E13)=0,"",SUM(C13:E13))</f>
        <v/>
      </c>
      <c r="G13" s="16">
        <f>IF(F13="","",LOOKUP(F13,Grading!$A$4:$A$12,Grading!$B$4:$B$12))</f>
        <v/>
      </c>
      <c r="H13" s="16">
        <f>IF(F13="","",RANK(F13,$F$5:$F$54)&amp;IF(AND(MOD(RANK(F13,$F$5:$F$54),100)&gt;=11,MOD(RANK(F13,$F$5:$F$54),100)&lt;=13),"th",CHOOSE(MIN(MOD(RANK(F13,$F$5:$F$54),10)+1,5),"th","st","nd","rd","th")))</f>
        <v/>
      </c>
    </row>
    <row r="14">
      <c r="A14" s="16" t="n">
        <v>10</v>
      </c>
      <c r="B14" s="16">
        <f>IF(Broadsheet!B15="","",Broadsheet!B15)</f>
        <v/>
      </c>
      <c r="C14" s="7" t="n"/>
      <c r="D14" s="7" t="n"/>
      <c r="E14" s="7" t="n"/>
      <c r="F14" s="16">
        <f>IF(COUNT(C14:E14)=0,"",SUM(C14:E14))</f>
        <v/>
      </c>
      <c r="G14" s="16">
        <f>IF(F14="","",LOOKUP(F14,Grading!$A$4:$A$12,Grading!$B$4:$B$12))</f>
        <v/>
      </c>
      <c r="H14" s="16">
        <f>IF(F14="","",RANK(F14,$F$5:$F$54)&amp;IF(AND(MOD(RANK(F14,$F$5:$F$54),100)&gt;=11,MOD(RANK(F14,$F$5:$F$54),100)&lt;=13),"th",CHOOSE(MIN(MOD(RANK(F14,$F$5:$F$54),10)+1,5),"th","st","nd","rd","th")))</f>
        <v/>
      </c>
    </row>
    <row r="15">
      <c r="A15" s="16" t="n">
        <v>11</v>
      </c>
      <c r="B15" s="16">
        <f>IF(Broadsheet!B16="","",Broadsheet!B16)</f>
        <v/>
      </c>
      <c r="C15" s="7" t="n"/>
      <c r="D15" s="7" t="n"/>
      <c r="E15" s="7" t="n"/>
      <c r="F15" s="16">
        <f>IF(COUNT(C15:E15)=0,"",SUM(C15:E15))</f>
        <v/>
      </c>
      <c r="G15" s="16">
        <f>IF(F15="","",LOOKUP(F15,Grading!$A$4:$A$12,Grading!$B$4:$B$12))</f>
        <v/>
      </c>
      <c r="H15" s="16">
        <f>IF(F15="","",RANK(F15,$F$5:$F$54)&amp;IF(AND(MOD(RANK(F15,$F$5:$F$54),100)&gt;=11,MOD(RANK(F15,$F$5:$F$54),100)&lt;=13),"th",CHOOSE(MIN(MOD(RANK(F15,$F$5:$F$54),10)+1,5),"th","st","nd","rd","th")))</f>
        <v/>
      </c>
    </row>
    <row r="16">
      <c r="A16" s="16" t="n">
        <v>12</v>
      </c>
      <c r="B16" s="16">
        <f>IF(Broadsheet!B17="","",Broadsheet!B17)</f>
        <v/>
      </c>
      <c r="C16" s="7" t="n"/>
      <c r="D16" s="7" t="n"/>
      <c r="E16" s="7" t="n"/>
      <c r="F16" s="16">
        <f>IF(COUNT(C16:E16)=0,"",SUM(C16:E16))</f>
        <v/>
      </c>
      <c r="G16" s="16">
        <f>IF(F16="","",LOOKUP(F16,Grading!$A$4:$A$12,Grading!$B$4:$B$12))</f>
        <v/>
      </c>
      <c r="H16" s="16">
        <f>IF(F16="","",RANK(F16,$F$5:$F$54)&amp;IF(AND(MOD(RANK(F16,$F$5:$F$54),100)&gt;=11,MOD(RANK(F16,$F$5:$F$54),100)&lt;=13),"th",CHOOSE(MIN(MOD(RANK(F16,$F$5:$F$54),10)+1,5),"th","st","nd","rd","th")))</f>
        <v/>
      </c>
    </row>
    <row r="17">
      <c r="A17" s="16" t="n">
        <v>13</v>
      </c>
      <c r="B17" s="16">
        <f>IF(Broadsheet!B18="","",Broadsheet!B18)</f>
        <v/>
      </c>
      <c r="C17" s="7" t="n"/>
      <c r="D17" s="7" t="n"/>
      <c r="E17" s="7" t="n"/>
      <c r="F17" s="16">
        <f>IF(COUNT(C17:E17)=0,"",SUM(C17:E17))</f>
        <v/>
      </c>
      <c r="G17" s="16">
        <f>IF(F17="","",LOOKUP(F17,Grading!$A$4:$A$12,Grading!$B$4:$B$12))</f>
        <v/>
      </c>
      <c r="H17" s="16">
        <f>IF(F17="","",RANK(F17,$F$5:$F$54)&amp;IF(AND(MOD(RANK(F17,$F$5:$F$54),100)&gt;=11,MOD(RANK(F17,$F$5:$F$54),100)&lt;=13),"th",CHOOSE(MIN(MOD(RANK(F17,$F$5:$F$54),10)+1,5),"th","st","nd","rd","th")))</f>
        <v/>
      </c>
    </row>
    <row r="18">
      <c r="A18" s="16" t="n">
        <v>14</v>
      </c>
      <c r="B18" s="16">
        <f>IF(Broadsheet!B19="","",Broadsheet!B19)</f>
        <v/>
      </c>
      <c r="C18" s="7" t="n"/>
      <c r="D18" s="7" t="n"/>
      <c r="E18" s="7" t="n"/>
      <c r="F18" s="16">
        <f>IF(COUNT(C18:E18)=0,"",SUM(C18:E18))</f>
        <v/>
      </c>
      <c r="G18" s="16">
        <f>IF(F18="","",LOOKUP(F18,Grading!$A$4:$A$12,Grading!$B$4:$B$12))</f>
        <v/>
      </c>
      <c r="H18" s="16">
        <f>IF(F18="","",RANK(F18,$F$5:$F$54)&amp;IF(AND(MOD(RANK(F18,$F$5:$F$54),100)&gt;=11,MOD(RANK(F18,$F$5:$F$54),100)&lt;=13),"th",CHOOSE(MIN(MOD(RANK(F18,$F$5:$F$54),10)+1,5),"th","st","nd","rd","th")))</f>
        <v/>
      </c>
    </row>
    <row r="19">
      <c r="A19" s="16" t="n">
        <v>15</v>
      </c>
      <c r="B19" s="16">
        <f>IF(Broadsheet!B20="","",Broadsheet!B20)</f>
        <v/>
      </c>
      <c r="C19" s="7" t="n"/>
      <c r="D19" s="7" t="n"/>
      <c r="E19" s="7" t="n"/>
      <c r="F19" s="16">
        <f>IF(COUNT(C19:E19)=0,"",SUM(C19:E19))</f>
        <v/>
      </c>
      <c r="G19" s="16">
        <f>IF(F19="","",LOOKUP(F19,Grading!$A$4:$A$12,Grading!$B$4:$B$12))</f>
        <v/>
      </c>
      <c r="H19" s="16">
        <f>IF(F19="","",RANK(F19,$F$5:$F$54)&amp;IF(AND(MOD(RANK(F19,$F$5:$F$54),100)&gt;=11,MOD(RANK(F19,$F$5:$F$54),100)&lt;=13),"th",CHOOSE(MIN(MOD(RANK(F19,$F$5:$F$54),10)+1,5),"th","st","nd","rd","th")))</f>
        <v/>
      </c>
    </row>
    <row r="20">
      <c r="A20" s="16" t="n">
        <v>16</v>
      </c>
      <c r="B20" s="16">
        <f>IF(Broadsheet!B21="","",Broadsheet!B21)</f>
        <v/>
      </c>
      <c r="C20" s="7" t="n"/>
      <c r="D20" s="7" t="n"/>
      <c r="E20" s="7" t="n"/>
      <c r="F20" s="16">
        <f>IF(COUNT(C20:E20)=0,"",SUM(C20:E20))</f>
        <v/>
      </c>
      <c r="G20" s="16">
        <f>IF(F20="","",LOOKUP(F20,Grading!$A$4:$A$12,Grading!$B$4:$B$12))</f>
        <v/>
      </c>
      <c r="H20" s="16">
        <f>IF(F20="","",RANK(F20,$F$5:$F$54)&amp;IF(AND(MOD(RANK(F20,$F$5:$F$54),100)&gt;=11,MOD(RANK(F20,$F$5:$F$54),100)&lt;=13),"th",CHOOSE(MIN(MOD(RANK(F20,$F$5:$F$54),10)+1,5),"th","st","nd","rd","th")))</f>
        <v/>
      </c>
    </row>
    <row r="21">
      <c r="A21" s="16" t="n">
        <v>17</v>
      </c>
      <c r="B21" s="16">
        <f>IF(Broadsheet!B22="","",Broadsheet!B22)</f>
        <v/>
      </c>
      <c r="C21" s="7" t="n"/>
      <c r="D21" s="7" t="n"/>
      <c r="E21" s="7" t="n"/>
      <c r="F21" s="16">
        <f>IF(COUNT(C21:E21)=0,"",SUM(C21:E21))</f>
        <v/>
      </c>
      <c r="G21" s="16">
        <f>IF(F21="","",LOOKUP(F21,Grading!$A$4:$A$12,Grading!$B$4:$B$12))</f>
        <v/>
      </c>
      <c r="H21" s="16">
        <f>IF(F21="","",RANK(F21,$F$5:$F$54)&amp;IF(AND(MOD(RANK(F21,$F$5:$F$54),100)&gt;=11,MOD(RANK(F21,$F$5:$F$54),100)&lt;=13),"th",CHOOSE(MIN(MOD(RANK(F21,$F$5:$F$54),10)+1,5),"th","st","nd","rd","th")))</f>
        <v/>
      </c>
    </row>
    <row r="22">
      <c r="A22" s="16" t="n">
        <v>18</v>
      </c>
      <c r="B22" s="16">
        <f>IF(Broadsheet!B23="","",Broadsheet!B23)</f>
        <v/>
      </c>
      <c r="C22" s="7" t="n"/>
      <c r="D22" s="7" t="n"/>
      <c r="E22" s="7" t="n"/>
      <c r="F22" s="16">
        <f>IF(COUNT(C22:E22)=0,"",SUM(C22:E22))</f>
        <v/>
      </c>
      <c r="G22" s="16">
        <f>IF(F22="","",LOOKUP(F22,Grading!$A$4:$A$12,Grading!$B$4:$B$12))</f>
        <v/>
      </c>
      <c r="H22" s="16">
        <f>IF(F22="","",RANK(F22,$F$5:$F$54)&amp;IF(AND(MOD(RANK(F22,$F$5:$F$54),100)&gt;=11,MOD(RANK(F22,$F$5:$F$54),100)&lt;=13),"th",CHOOSE(MIN(MOD(RANK(F22,$F$5:$F$54),10)+1,5),"th","st","nd","rd","th")))</f>
        <v/>
      </c>
    </row>
    <row r="23">
      <c r="A23" s="16" t="n">
        <v>19</v>
      </c>
      <c r="B23" s="16">
        <f>IF(Broadsheet!B24="","",Broadsheet!B24)</f>
        <v/>
      </c>
      <c r="C23" s="7" t="n"/>
      <c r="D23" s="7" t="n"/>
      <c r="E23" s="7" t="n"/>
      <c r="F23" s="16">
        <f>IF(COUNT(C23:E23)=0,"",SUM(C23:E23))</f>
        <v/>
      </c>
      <c r="G23" s="16">
        <f>IF(F23="","",LOOKUP(F23,Grading!$A$4:$A$12,Grading!$B$4:$B$12))</f>
        <v/>
      </c>
      <c r="H23" s="16">
        <f>IF(F23="","",RANK(F23,$F$5:$F$54)&amp;IF(AND(MOD(RANK(F23,$F$5:$F$54),100)&gt;=11,MOD(RANK(F23,$F$5:$F$54),100)&lt;=13),"th",CHOOSE(MIN(MOD(RANK(F23,$F$5:$F$54),10)+1,5),"th","st","nd","rd","th")))</f>
        <v/>
      </c>
    </row>
    <row r="24">
      <c r="A24" s="16" t="n">
        <v>20</v>
      </c>
      <c r="B24" s="16">
        <f>IF(Broadsheet!B25="","",Broadsheet!B25)</f>
        <v/>
      </c>
      <c r="C24" s="7" t="n"/>
      <c r="D24" s="7" t="n"/>
      <c r="E24" s="7" t="n"/>
      <c r="F24" s="16">
        <f>IF(COUNT(C24:E24)=0,"",SUM(C24:E24))</f>
        <v/>
      </c>
      <c r="G24" s="16">
        <f>IF(F24="","",LOOKUP(F24,Grading!$A$4:$A$12,Grading!$B$4:$B$12))</f>
        <v/>
      </c>
      <c r="H24" s="16">
        <f>IF(F24="","",RANK(F24,$F$5:$F$54)&amp;IF(AND(MOD(RANK(F24,$F$5:$F$54),100)&gt;=11,MOD(RANK(F24,$F$5:$F$54),100)&lt;=13),"th",CHOOSE(MIN(MOD(RANK(F24,$F$5:$F$54),10)+1,5),"th","st","nd","rd","th")))</f>
        <v/>
      </c>
    </row>
    <row r="25">
      <c r="A25" s="16" t="n">
        <v>21</v>
      </c>
      <c r="B25" s="16">
        <f>IF(Broadsheet!B26="","",Broadsheet!B26)</f>
        <v/>
      </c>
      <c r="C25" s="7" t="n"/>
      <c r="D25" s="7" t="n"/>
      <c r="E25" s="7" t="n"/>
      <c r="F25" s="16">
        <f>IF(COUNT(C25:E25)=0,"",SUM(C25:E25))</f>
        <v/>
      </c>
      <c r="G25" s="16">
        <f>IF(F25="","",LOOKUP(F25,Grading!$A$4:$A$12,Grading!$B$4:$B$12))</f>
        <v/>
      </c>
      <c r="H25" s="16">
        <f>IF(F25="","",RANK(F25,$F$5:$F$54)&amp;IF(AND(MOD(RANK(F25,$F$5:$F$54),100)&gt;=11,MOD(RANK(F25,$F$5:$F$54),100)&lt;=13),"th",CHOOSE(MIN(MOD(RANK(F25,$F$5:$F$54),10)+1,5),"th","st","nd","rd","th")))</f>
        <v/>
      </c>
    </row>
    <row r="26">
      <c r="A26" s="16" t="n">
        <v>22</v>
      </c>
      <c r="B26" s="16">
        <f>IF(Broadsheet!B27="","",Broadsheet!B27)</f>
        <v/>
      </c>
      <c r="C26" s="7" t="n"/>
      <c r="D26" s="7" t="n"/>
      <c r="E26" s="7" t="n"/>
      <c r="F26" s="16">
        <f>IF(COUNT(C26:E26)=0,"",SUM(C26:E26))</f>
        <v/>
      </c>
      <c r="G26" s="16">
        <f>IF(F26="","",LOOKUP(F26,Grading!$A$4:$A$12,Grading!$B$4:$B$12))</f>
        <v/>
      </c>
      <c r="H26" s="16">
        <f>IF(F26="","",RANK(F26,$F$5:$F$54)&amp;IF(AND(MOD(RANK(F26,$F$5:$F$54),100)&gt;=11,MOD(RANK(F26,$F$5:$F$54),100)&lt;=13),"th",CHOOSE(MIN(MOD(RANK(F26,$F$5:$F$54),10)+1,5),"th","st","nd","rd","th")))</f>
        <v/>
      </c>
    </row>
    <row r="27">
      <c r="A27" s="16" t="n">
        <v>23</v>
      </c>
      <c r="B27" s="16">
        <f>IF(Broadsheet!B28="","",Broadsheet!B28)</f>
        <v/>
      </c>
      <c r="C27" s="7" t="n"/>
      <c r="D27" s="7" t="n"/>
      <c r="E27" s="7" t="n"/>
      <c r="F27" s="16">
        <f>IF(COUNT(C27:E27)=0,"",SUM(C27:E27))</f>
        <v/>
      </c>
      <c r="G27" s="16">
        <f>IF(F27="","",LOOKUP(F27,Grading!$A$4:$A$12,Grading!$B$4:$B$12))</f>
        <v/>
      </c>
      <c r="H27" s="16">
        <f>IF(F27="","",RANK(F27,$F$5:$F$54)&amp;IF(AND(MOD(RANK(F27,$F$5:$F$54),100)&gt;=11,MOD(RANK(F27,$F$5:$F$54),100)&lt;=13),"th",CHOOSE(MIN(MOD(RANK(F27,$F$5:$F$54),10)+1,5),"th","st","nd","rd","th")))</f>
        <v/>
      </c>
    </row>
    <row r="28">
      <c r="A28" s="16" t="n">
        <v>24</v>
      </c>
      <c r="B28" s="16">
        <f>IF(Broadsheet!B29="","",Broadsheet!B29)</f>
        <v/>
      </c>
      <c r="C28" s="7" t="n"/>
      <c r="D28" s="7" t="n"/>
      <c r="E28" s="7" t="n"/>
      <c r="F28" s="16">
        <f>IF(COUNT(C28:E28)=0,"",SUM(C28:E28))</f>
        <v/>
      </c>
      <c r="G28" s="16">
        <f>IF(F28="","",LOOKUP(F28,Grading!$A$4:$A$12,Grading!$B$4:$B$12))</f>
        <v/>
      </c>
      <c r="H28" s="16">
        <f>IF(F28="","",RANK(F28,$F$5:$F$54)&amp;IF(AND(MOD(RANK(F28,$F$5:$F$54),100)&gt;=11,MOD(RANK(F28,$F$5:$F$54),100)&lt;=13),"th",CHOOSE(MIN(MOD(RANK(F28,$F$5:$F$54),10)+1,5),"th","st","nd","rd","th")))</f>
        <v/>
      </c>
    </row>
    <row r="29">
      <c r="A29" s="16" t="n">
        <v>25</v>
      </c>
      <c r="B29" s="16">
        <f>IF(Broadsheet!B30="","",Broadsheet!B30)</f>
        <v/>
      </c>
      <c r="C29" s="7" t="n"/>
      <c r="D29" s="7" t="n"/>
      <c r="E29" s="7" t="n"/>
      <c r="F29" s="16">
        <f>IF(COUNT(C29:E29)=0,"",SUM(C29:E29))</f>
        <v/>
      </c>
      <c r="G29" s="16">
        <f>IF(F29="","",LOOKUP(F29,Grading!$A$4:$A$12,Grading!$B$4:$B$12))</f>
        <v/>
      </c>
      <c r="H29" s="16">
        <f>IF(F29="","",RANK(F29,$F$5:$F$54)&amp;IF(AND(MOD(RANK(F29,$F$5:$F$54),100)&gt;=11,MOD(RANK(F29,$F$5:$F$54),100)&lt;=13),"th",CHOOSE(MIN(MOD(RANK(F29,$F$5:$F$54),10)+1,5),"th","st","nd","rd","th")))</f>
        <v/>
      </c>
    </row>
    <row r="30">
      <c r="A30" s="16" t="n">
        <v>26</v>
      </c>
      <c r="B30" s="16">
        <f>IF(Broadsheet!B31="","",Broadsheet!B31)</f>
        <v/>
      </c>
      <c r="C30" s="7" t="n"/>
      <c r="D30" s="7" t="n"/>
      <c r="E30" s="7" t="n"/>
      <c r="F30" s="16">
        <f>IF(COUNT(C30:E30)=0,"",SUM(C30:E30))</f>
        <v/>
      </c>
      <c r="G30" s="16">
        <f>IF(F30="","",LOOKUP(F30,Grading!$A$4:$A$12,Grading!$B$4:$B$12))</f>
        <v/>
      </c>
      <c r="H30" s="16">
        <f>IF(F30="","",RANK(F30,$F$5:$F$54)&amp;IF(AND(MOD(RANK(F30,$F$5:$F$54),100)&gt;=11,MOD(RANK(F30,$F$5:$F$54),100)&lt;=13),"th",CHOOSE(MIN(MOD(RANK(F30,$F$5:$F$54),10)+1,5),"th","st","nd","rd","th")))</f>
        <v/>
      </c>
    </row>
    <row r="31">
      <c r="A31" s="16" t="n">
        <v>27</v>
      </c>
      <c r="B31" s="16">
        <f>IF(Broadsheet!B32="","",Broadsheet!B32)</f>
        <v/>
      </c>
      <c r="C31" s="7" t="n"/>
      <c r="D31" s="7" t="n"/>
      <c r="E31" s="7" t="n"/>
      <c r="F31" s="16">
        <f>IF(COUNT(C31:E31)=0,"",SUM(C31:E31))</f>
        <v/>
      </c>
      <c r="G31" s="16">
        <f>IF(F31="","",LOOKUP(F31,Grading!$A$4:$A$12,Grading!$B$4:$B$12))</f>
        <v/>
      </c>
      <c r="H31" s="16">
        <f>IF(F31="","",RANK(F31,$F$5:$F$54)&amp;IF(AND(MOD(RANK(F31,$F$5:$F$54),100)&gt;=11,MOD(RANK(F31,$F$5:$F$54),100)&lt;=13),"th",CHOOSE(MIN(MOD(RANK(F31,$F$5:$F$54),10)+1,5),"th","st","nd","rd","th")))</f>
        <v/>
      </c>
    </row>
    <row r="32">
      <c r="A32" s="16" t="n">
        <v>28</v>
      </c>
      <c r="B32" s="16">
        <f>IF(Broadsheet!B33="","",Broadsheet!B33)</f>
        <v/>
      </c>
      <c r="C32" s="7" t="n"/>
      <c r="D32" s="7" t="n"/>
      <c r="E32" s="7" t="n"/>
      <c r="F32" s="16">
        <f>IF(COUNT(C32:E32)=0,"",SUM(C32:E32))</f>
        <v/>
      </c>
      <c r="G32" s="16">
        <f>IF(F32="","",LOOKUP(F32,Grading!$A$4:$A$12,Grading!$B$4:$B$12))</f>
        <v/>
      </c>
      <c r="H32" s="16">
        <f>IF(F32="","",RANK(F32,$F$5:$F$54)&amp;IF(AND(MOD(RANK(F32,$F$5:$F$54),100)&gt;=11,MOD(RANK(F32,$F$5:$F$54),100)&lt;=13),"th",CHOOSE(MIN(MOD(RANK(F32,$F$5:$F$54),10)+1,5),"th","st","nd","rd","th")))</f>
        <v/>
      </c>
    </row>
    <row r="33">
      <c r="A33" s="16" t="n">
        <v>29</v>
      </c>
      <c r="B33" s="16">
        <f>IF(Broadsheet!B34="","",Broadsheet!B34)</f>
        <v/>
      </c>
      <c r="C33" s="7" t="n"/>
      <c r="D33" s="7" t="n"/>
      <c r="E33" s="7" t="n"/>
      <c r="F33" s="16">
        <f>IF(COUNT(C33:E33)=0,"",SUM(C33:E33))</f>
        <v/>
      </c>
      <c r="G33" s="16">
        <f>IF(F33="","",LOOKUP(F33,Grading!$A$4:$A$12,Grading!$B$4:$B$12))</f>
        <v/>
      </c>
      <c r="H33" s="16">
        <f>IF(F33="","",RANK(F33,$F$5:$F$54)&amp;IF(AND(MOD(RANK(F33,$F$5:$F$54),100)&gt;=11,MOD(RANK(F33,$F$5:$F$54),100)&lt;=13),"th",CHOOSE(MIN(MOD(RANK(F33,$F$5:$F$54),10)+1,5),"th","st","nd","rd","th")))</f>
        <v/>
      </c>
    </row>
    <row r="34">
      <c r="A34" s="16" t="n">
        <v>30</v>
      </c>
      <c r="B34" s="16">
        <f>IF(Broadsheet!B35="","",Broadsheet!B35)</f>
        <v/>
      </c>
      <c r="C34" s="7" t="n"/>
      <c r="D34" s="7" t="n"/>
      <c r="E34" s="7" t="n"/>
      <c r="F34" s="16">
        <f>IF(COUNT(C34:E34)=0,"",SUM(C34:E34))</f>
        <v/>
      </c>
      <c r="G34" s="16">
        <f>IF(F34="","",LOOKUP(F34,Grading!$A$4:$A$12,Grading!$B$4:$B$12))</f>
        <v/>
      </c>
      <c r="H34" s="16">
        <f>IF(F34="","",RANK(F34,$F$5:$F$54)&amp;IF(AND(MOD(RANK(F34,$F$5:$F$54),100)&gt;=11,MOD(RANK(F34,$F$5:$F$54),100)&lt;=13),"th",CHOOSE(MIN(MOD(RANK(F34,$F$5:$F$54),10)+1,5),"th","st","nd","rd","th")))</f>
        <v/>
      </c>
    </row>
    <row r="35">
      <c r="A35" s="16" t="n">
        <v>31</v>
      </c>
      <c r="B35" s="16">
        <f>IF(Broadsheet!B36="","",Broadsheet!B36)</f>
        <v/>
      </c>
      <c r="C35" s="7" t="n"/>
      <c r="D35" s="7" t="n"/>
      <c r="E35" s="7" t="n"/>
      <c r="F35" s="16">
        <f>IF(COUNT(C35:E35)=0,"",SUM(C35:E35))</f>
        <v/>
      </c>
      <c r="G35" s="16">
        <f>IF(F35="","",LOOKUP(F35,Grading!$A$4:$A$12,Grading!$B$4:$B$12))</f>
        <v/>
      </c>
      <c r="H35" s="16">
        <f>IF(F35="","",RANK(F35,$F$5:$F$54)&amp;IF(AND(MOD(RANK(F35,$F$5:$F$54),100)&gt;=11,MOD(RANK(F35,$F$5:$F$54),100)&lt;=13),"th",CHOOSE(MIN(MOD(RANK(F35,$F$5:$F$54),10)+1,5),"th","st","nd","rd","th")))</f>
        <v/>
      </c>
    </row>
    <row r="36">
      <c r="A36" s="16" t="n">
        <v>32</v>
      </c>
      <c r="B36" s="16">
        <f>IF(Broadsheet!B37="","",Broadsheet!B37)</f>
        <v/>
      </c>
      <c r="C36" s="7" t="n"/>
      <c r="D36" s="7" t="n"/>
      <c r="E36" s="7" t="n"/>
      <c r="F36" s="16">
        <f>IF(COUNT(C36:E36)=0,"",SUM(C36:E36))</f>
        <v/>
      </c>
      <c r="G36" s="16">
        <f>IF(F36="","",LOOKUP(F36,Grading!$A$4:$A$12,Grading!$B$4:$B$12))</f>
        <v/>
      </c>
      <c r="H36" s="16">
        <f>IF(F36="","",RANK(F36,$F$5:$F$54)&amp;IF(AND(MOD(RANK(F36,$F$5:$F$54),100)&gt;=11,MOD(RANK(F36,$F$5:$F$54),100)&lt;=13),"th",CHOOSE(MIN(MOD(RANK(F36,$F$5:$F$54),10)+1,5),"th","st","nd","rd","th")))</f>
        <v/>
      </c>
    </row>
    <row r="37">
      <c r="A37" s="16" t="n">
        <v>33</v>
      </c>
      <c r="B37" s="16">
        <f>IF(Broadsheet!B38="","",Broadsheet!B38)</f>
        <v/>
      </c>
      <c r="C37" s="7" t="n"/>
      <c r="D37" s="7" t="n"/>
      <c r="E37" s="7" t="n"/>
      <c r="F37" s="16">
        <f>IF(COUNT(C37:E37)=0,"",SUM(C37:E37))</f>
        <v/>
      </c>
      <c r="G37" s="16">
        <f>IF(F37="","",LOOKUP(F37,Grading!$A$4:$A$12,Grading!$B$4:$B$12))</f>
        <v/>
      </c>
      <c r="H37" s="16">
        <f>IF(F37="","",RANK(F37,$F$5:$F$54)&amp;IF(AND(MOD(RANK(F37,$F$5:$F$54),100)&gt;=11,MOD(RANK(F37,$F$5:$F$54),100)&lt;=13),"th",CHOOSE(MIN(MOD(RANK(F37,$F$5:$F$54),10)+1,5),"th","st","nd","rd","th")))</f>
        <v/>
      </c>
    </row>
    <row r="38">
      <c r="A38" s="16" t="n">
        <v>34</v>
      </c>
      <c r="B38" s="16">
        <f>IF(Broadsheet!B39="","",Broadsheet!B39)</f>
        <v/>
      </c>
      <c r="C38" s="7" t="n"/>
      <c r="D38" s="7" t="n"/>
      <c r="E38" s="7" t="n"/>
      <c r="F38" s="16">
        <f>IF(COUNT(C38:E38)=0,"",SUM(C38:E38))</f>
        <v/>
      </c>
      <c r="G38" s="16">
        <f>IF(F38="","",LOOKUP(F38,Grading!$A$4:$A$12,Grading!$B$4:$B$12))</f>
        <v/>
      </c>
      <c r="H38" s="16">
        <f>IF(F38="","",RANK(F38,$F$5:$F$54)&amp;IF(AND(MOD(RANK(F38,$F$5:$F$54),100)&gt;=11,MOD(RANK(F38,$F$5:$F$54),100)&lt;=13),"th",CHOOSE(MIN(MOD(RANK(F38,$F$5:$F$54),10)+1,5),"th","st","nd","rd","th")))</f>
        <v/>
      </c>
    </row>
    <row r="39">
      <c r="A39" s="16" t="n">
        <v>35</v>
      </c>
      <c r="B39" s="16">
        <f>IF(Broadsheet!B40="","",Broadsheet!B40)</f>
        <v/>
      </c>
      <c r="C39" s="7" t="n"/>
      <c r="D39" s="7" t="n"/>
      <c r="E39" s="7" t="n"/>
      <c r="F39" s="16">
        <f>IF(COUNT(C39:E39)=0,"",SUM(C39:E39))</f>
        <v/>
      </c>
      <c r="G39" s="16">
        <f>IF(F39="","",LOOKUP(F39,Grading!$A$4:$A$12,Grading!$B$4:$B$12))</f>
        <v/>
      </c>
      <c r="H39" s="16">
        <f>IF(F39="","",RANK(F39,$F$5:$F$54)&amp;IF(AND(MOD(RANK(F39,$F$5:$F$54),100)&gt;=11,MOD(RANK(F39,$F$5:$F$54),100)&lt;=13),"th",CHOOSE(MIN(MOD(RANK(F39,$F$5:$F$54),10)+1,5),"th","st","nd","rd","th")))</f>
        <v/>
      </c>
    </row>
    <row r="40">
      <c r="A40" s="16" t="n">
        <v>36</v>
      </c>
      <c r="B40" s="16">
        <f>IF(Broadsheet!B41="","",Broadsheet!B41)</f>
        <v/>
      </c>
      <c r="C40" s="7" t="n"/>
      <c r="D40" s="7" t="n"/>
      <c r="E40" s="7" t="n"/>
      <c r="F40" s="16">
        <f>IF(COUNT(C40:E40)=0,"",SUM(C40:E40))</f>
        <v/>
      </c>
      <c r="G40" s="16">
        <f>IF(F40="","",LOOKUP(F40,Grading!$A$4:$A$12,Grading!$B$4:$B$12))</f>
        <v/>
      </c>
      <c r="H40" s="16">
        <f>IF(F40="","",RANK(F40,$F$5:$F$54)&amp;IF(AND(MOD(RANK(F40,$F$5:$F$54),100)&gt;=11,MOD(RANK(F40,$F$5:$F$54),100)&lt;=13),"th",CHOOSE(MIN(MOD(RANK(F40,$F$5:$F$54),10)+1,5),"th","st","nd","rd","th")))</f>
        <v/>
      </c>
    </row>
    <row r="41">
      <c r="A41" s="16" t="n">
        <v>37</v>
      </c>
      <c r="B41" s="16">
        <f>IF(Broadsheet!B42="","",Broadsheet!B42)</f>
        <v/>
      </c>
      <c r="C41" s="7" t="n"/>
      <c r="D41" s="7" t="n"/>
      <c r="E41" s="7" t="n"/>
      <c r="F41" s="16">
        <f>IF(COUNT(C41:E41)=0,"",SUM(C41:E41))</f>
        <v/>
      </c>
      <c r="G41" s="16">
        <f>IF(F41="","",LOOKUP(F41,Grading!$A$4:$A$12,Grading!$B$4:$B$12))</f>
        <v/>
      </c>
      <c r="H41" s="16">
        <f>IF(F41="","",RANK(F41,$F$5:$F$54)&amp;IF(AND(MOD(RANK(F41,$F$5:$F$54),100)&gt;=11,MOD(RANK(F41,$F$5:$F$54),100)&lt;=13),"th",CHOOSE(MIN(MOD(RANK(F41,$F$5:$F$54),10)+1,5),"th","st","nd","rd","th")))</f>
        <v/>
      </c>
    </row>
    <row r="42">
      <c r="A42" s="16" t="n">
        <v>38</v>
      </c>
      <c r="B42" s="16">
        <f>IF(Broadsheet!B43="","",Broadsheet!B43)</f>
        <v/>
      </c>
      <c r="C42" s="7" t="n"/>
      <c r="D42" s="7" t="n"/>
      <c r="E42" s="7" t="n"/>
      <c r="F42" s="16">
        <f>IF(COUNT(C42:E42)=0,"",SUM(C42:E42))</f>
        <v/>
      </c>
      <c r="G42" s="16">
        <f>IF(F42="","",LOOKUP(F42,Grading!$A$4:$A$12,Grading!$B$4:$B$12))</f>
        <v/>
      </c>
      <c r="H42" s="16">
        <f>IF(F42="","",RANK(F42,$F$5:$F$54)&amp;IF(AND(MOD(RANK(F42,$F$5:$F$54),100)&gt;=11,MOD(RANK(F42,$F$5:$F$54),100)&lt;=13),"th",CHOOSE(MIN(MOD(RANK(F42,$F$5:$F$54),10)+1,5),"th","st","nd","rd","th")))</f>
        <v/>
      </c>
    </row>
    <row r="43">
      <c r="A43" s="16" t="n">
        <v>39</v>
      </c>
      <c r="B43" s="16">
        <f>IF(Broadsheet!B44="","",Broadsheet!B44)</f>
        <v/>
      </c>
      <c r="C43" s="7" t="n"/>
      <c r="D43" s="7" t="n"/>
      <c r="E43" s="7" t="n"/>
      <c r="F43" s="16">
        <f>IF(COUNT(C43:E43)=0,"",SUM(C43:E43))</f>
        <v/>
      </c>
      <c r="G43" s="16">
        <f>IF(F43="","",LOOKUP(F43,Grading!$A$4:$A$12,Grading!$B$4:$B$12))</f>
        <v/>
      </c>
      <c r="H43" s="16">
        <f>IF(F43="","",RANK(F43,$F$5:$F$54)&amp;IF(AND(MOD(RANK(F43,$F$5:$F$54),100)&gt;=11,MOD(RANK(F43,$F$5:$F$54),100)&lt;=13),"th",CHOOSE(MIN(MOD(RANK(F43,$F$5:$F$54),10)+1,5),"th","st","nd","rd","th")))</f>
        <v/>
      </c>
    </row>
    <row r="44">
      <c r="A44" s="16" t="n">
        <v>40</v>
      </c>
      <c r="B44" s="16">
        <f>IF(Broadsheet!B45="","",Broadsheet!B45)</f>
        <v/>
      </c>
      <c r="C44" s="7" t="n"/>
      <c r="D44" s="7" t="n"/>
      <c r="E44" s="7" t="n"/>
      <c r="F44" s="16">
        <f>IF(COUNT(C44:E44)=0,"",SUM(C44:E44))</f>
        <v/>
      </c>
      <c r="G44" s="16">
        <f>IF(F44="","",LOOKUP(F44,Grading!$A$4:$A$12,Grading!$B$4:$B$12))</f>
        <v/>
      </c>
      <c r="H44" s="16">
        <f>IF(F44="","",RANK(F44,$F$5:$F$54)&amp;IF(AND(MOD(RANK(F44,$F$5:$F$54),100)&gt;=11,MOD(RANK(F44,$F$5:$F$54),100)&lt;=13),"th",CHOOSE(MIN(MOD(RANK(F44,$F$5:$F$54),10)+1,5),"th","st","nd","rd","th")))</f>
        <v/>
      </c>
    </row>
    <row r="45">
      <c r="A45" s="16" t="n">
        <v>41</v>
      </c>
      <c r="B45" s="16">
        <f>IF(Broadsheet!B46="","",Broadsheet!B46)</f>
        <v/>
      </c>
      <c r="C45" s="7" t="n"/>
      <c r="D45" s="7" t="n"/>
      <c r="E45" s="7" t="n"/>
      <c r="F45" s="16">
        <f>IF(COUNT(C45:E45)=0,"",SUM(C45:E45))</f>
        <v/>
      </c>
      <c r="G45" s="16">
        <f>IF(F45="","",LOOKUP(F45,Grading!$A$4:$A$12,Grading!$B$4:$B$12))</f>
        <v/>
      </c>
      <c r="H45" s="16">
        <f>IF(F45="","",RANK(F45,$F$5:$F$54)&amp;IF(AND(MOD(RANK(F45,$F$5:$F$54),100)&gt;=11,MOD(RANK(F45,$F$5:$F$54),100)&lt;=13),"th",CHOOSE(MIN(MOD(RANK(F45,$F$5:$F$54),10)+1,5),"th","st","nd","rd","th")))</f>
        <v/>
      </c>
    </row>
    <row r="46">
      <c r="A46" s="16" t="n">
        <v>42</v>
      </c>
      <c r="B46" s="16">
        <f>IF(Broadsheet!B47="","",Broadsheet!B47)</f>
        <v/>
      </c>
      <c r="C46" s="7" t="n"/>
      <c r="D46" s="7" t="n"/>
      <c r="E46" s="7" t="n"/>
      <c r="F46" s="16">
        <f>IF(COUNT(C46:E46)=0,"",SUM(C46:E46))</f>
        <v/>
      </c>
      <c r="G46" s="16">
        <f>IF(F46="","",LOOKUP(F46,Grading!$A$4:$A$12,Grading!$B$4:$B$12))</f>
        <v/>
      </c>
      <c r="H46" s="16">
        <f>IF(F46="","",RANK(F46,$F$5:$F$54)&amp;IF(AND(MOD(RANK(F46,$F$5:$F$54),100)&gt;=11,MOD(RANK(F46,$F$5:$F$54),100)&lt;=13),"th",CHOOSE(MIN(MOD(RANK(F46,$F$5:$F$54),10)+1,5),"th","st","nd","rd","th")))</f>
        <v/>
      </c>
    </row>
    <row r="47">
      <c r="A47" s="16" t="n">
        <v>43</v>
      </c>
      <c r="B47" s="16">
        <f>IF(Broadsheet!B48="","",Broadsheet!B48)</f>
        <v/>
      </c>
      <c r="C47" s="7" t="n"/>
      <c r="D47" s="7" t="n"/>
      <c r="E47" s="7" t="n"/>
      <c r="F47" s="16">
        <f>IF(COUNT(C47:E47)=0,"",SUM(C47:E47))</f>
        <v/>
      </c>
      <c r="G47" s="16">
        <f>IF(F47="","",LOOKUP(F47,Grading!$A$4:$A$12,Grading!$B$4:$B$12))</f>
        <v/>
      </c>
      <c r="H47" s="16">
        <f>IF(F47="","",RANK(F47,$F$5:$F$54)&amp;IF(AND(MOD(RANK(F47,$F$5:$F$54),100)&gt;=11,MOD(RANK(F47,$F$5:$F$54),100)&lt;=13),"th",CHOOSE(MIN(MOD(RANK(F47,$F$5:$F$54),10)+1,5),"th","st","nd","rd","th")))</f>
        <v/>
      </c>
    </row>
    <row r="48">
      <c r="A48" s="16" t="n">
        <v>44</v>
      </c>
      <c r="B48" s="16">
        <f>IF(Broadsheet!B49="","",Broadsheet!B49)</f>
        <v/>
      </c>
      <c r="C48" s="7" t="n"/>
      <c r="D48" s="7" t="n"/>
      <c r="E48" s="7" t="n"/>
      <c r="F48" s="16">
        <f>IF(COUNT(C48:E48)=0,"",SUM(C48:E48))</f>
        <v/>
      </c>
      <c r="G48" s="16">
        <f>IF(F48="","",LOOKUP(F48,Grading!$A$4:$A$12,Grading!$B$4:$B$12))</f>
        <v/>
      </c>
      <c r="H48" s="16">
        <f>IF(F48="","",RANK(F48,$F$5:$F$54)&amp;IF(AND(MOD(RANK(F48,$F$5:$F$54),100)&gt;=11,MOD(RANK(F48,$F$5:$F$54),100)&lt;=13),"th",CHOOSE(MIN(MOD(RANK(F48,$F$5:$F$54),10)+1,5),"th","st","nd","rd","th")))</f>
        <v/>
      </c>
    </row>
    <row r="49">
      <c r="A49" s="16" t="n">
        <v>45</v>
      </c>
      <c r="B49" s="16">
        <f>IF(Broadsheet!B50="","",Broadsheet!B50)</f>
        <v/>
      </c>
      <c r="C49" s="7" t="n"/>
      <c r="D49" s="7" t="n"/>
      <c r="E49" s="7" t="n"/>
      <c r="F49" s="16">
        <f>IF(COUNT(C49:E49)=0,"",SUM(C49:E49))</f>
        <v/>
      </c>
      <c r="G49" s="16">
        <f>IF(F49="","",LOOKUP(F49,Grading!$A$4:$A$12,Grading!$B$4:$B$12))</f>
        <v/>
      </c>
      <c r="H49" s="16">
        <f>IF(F49="","",RANK(F49,$F$5:$F$54)&amp;IF(AND(MOD(RANK(F49,$F$5:$F$54),100)&gt;=11,MOD(RANK(F49,$F$5:$F$54),100)&lt;=13),"th",CHOOSE(MIN(MOD(RANK(F49,$F$5:$F$54),10)+1,5),"th","st","nd","rd","th")))</f>
        <v/>
      </c>
    </row>
    <row r="50">
      <c r="A50" s="16" t="n">
        <v>46</v>
      </c>
      <c r="B50" s="16">
        <f>IF(Broadsheet!B51="","",Broadsheet!B51)</f>
        <v/>
      </c>
      <c r="C50" s="7" t="n"/>
      <c r="D50" s="7" t="n"/>
      <c r="E50" s="7" t="n"/>
      <c r="F50" s="16">
        <f>IF(COUNT(C50:E50)=0,"",SUM(C50:E50))</f>
        <v/>
      </c>
      <c r="G50" s="16">
        <f>IF(F50="","",LOOKUP(F50,Grading!$A$4:$A$12,Grading!$B$4:$B$12))</f>
        <v/>
      </c>
      <c r="H50" s="16">
        <f>IF(F50="","",RANK(F50,$F$5:$F$54)&amp;IF(AND(MOD(RANK(F50,$F$5:$F$54),100)&gt;=11,MOD(RANK(F50,$F$5:$F$54),100)&lt;=13),"th",CHOOSE(MIN(MOD(RANK(F50,$F$5:$F$54),10)+1,5),"th","st","nd","rd","th")))</f>
        <v/>
      </c>
    </row>
    <row r="51">
      <c r="A51" s="16" t="n">
        <v>47</v>
      </c>
      <c r="B51" s="16">
        <f>IF(Broadsheet!B52="","",Broadsheet!B52)</f>
        <v/>
      </c>
      <c r="C51" s="7" t="n"/>
      <c r="D51" s="7" t="n"/>
      <c r="E51" s="7" t="n"/>
      <c r="F51" s="16">
        <f>IF(COUNT(C51:E51)=0,"",SUM(C51:E51))</f>
        <v/>
      </c>
      <c r="G51" s="16">
        <f>IF(F51="","",LOOKUP(F51,Grading!$A$4:$A$12,Grading!$B$4:$B$12))</f>
        <v/>
      </c>
      <c r="H51" s="16">
        <f>IF(F51="","",RANK(F51,$F$5:$F$54)&amp;IF(AND(MOD(RANK(F51,$F$5:$F$54),100)&gt;=11,MOD(RANK(F51,$F$5:$F$54),100)&lt;=13),"th",CHOOSE(MIN(MOD(RANK(F51,$F$5:$F$54),10)+1,5),"th","st","nd","rd","th")))</f>
        <v/>
      </c>
    </row>
    <row r="52">
      <c r="A52" s="16" t="n">
        <v>48</v>
      </c>
      <c r="B52" s="16">
        <f>IF(Broadsheet!B53="","",Broadsheet!B53)</f>
        <v/>
      </c>
      <c r="C52" s="7" t="n"/>
      <c r="D52" s="7" t="n"/>
      <c r="E52" s="7" t="n"/>
      <c r="F52" s="16">
        <f>IF(COUNT(C52:E52)=0,"",SUM(C52:E52))</f>
        <v/>
      </c>
      <c r="G52" s="16">
        <f>IF(F52="","",LOOKUP(F52,Grading!$A$4:$A$12,Grading!$B$4:$B$12))</f>
        <v/>
      </c>
      <c r="H52" s="16">
        <f>IF(F52="","",RANK(F52,$F$5:$F$54)&amp;IF(AND(MOD(RANK(F52,$F$5:$F$54),100)&gt;=11,MOD(RANK(F52,$F$5:$F$54),100)&lt;=13),"th",CHOOSE(MIN(MOD(RANK(F52,$F$5:$F$54),10)+1,5),"th","st","nd","rd","th")))</f>
        <v/>
      </c>
    </row>
    <row r="53">
      <c r="A53" s="16" t="n">
        <v>49</v>
      </c>
      <c r="B53" s="16">
        <f>IF(Broadsheet!B54="","",Broadsheet!B54)</f>
        <v/>
      </c>
      <c r="C53" s="7" t="n"/>
      <c r="D53" s="7" t="n"/>
      <c r="E53" s="7" t="n"/>
      <c r="F53" s="16">
        <f>IF(COUNT(C53:E53)=0,"",SUM(C53:E53))</f>
        <v/>
      </c>
      <c r="G53" s="16">
        <f>IF(F53="","",LOOKUP(F53,Grading!$A$4:$A$12,Grading!$B$4:$B$12))</f>
        <v/>
      </c>
      <c r="H53" s="16">
        <f>IF(F53="","",RANK(F53,$F$5:$F$54)&amp;IF(AND(MOD(RANK(F53,$F$5:$F$54),100)&gt;=11,MOD(RANK(F53,$F$5:$F$54),100)&lt;=13),"th",CHOOSE(MIN(MOD(RANK(F53,$F$5:$F$54),10)+1,5),"th","st","nd","rd","th")))</f>
        <v/>
      </c>
    </row>
    <row r="54">
      <c r="A54" s="16" t="n">
        <v>50</v>
      </c>
      <c r="B54" s="16">
        <f>IF(Broadsheet!B55="","",Broadsheet!B55)</f>
        <v/>
      </c>
      <c r="C54" s="7" t="n"/>
      <c r="D54" s="7" t="n"/>
      <c r="E54" s="7" t="n"/>
      <c r="F54" s="16">
        <f>IF(COUNT(C54:E54)=0,"",SUM(C54:E54))</f>
        <v/>
      </c>
      <c r="G54" s="16">
        <f>IF(F54="","",LOOKUP(F54,Grading!$A$4:$A$12,Grading!$B$4:$B$12))</f>
        <v/>
      </c>
      <c r="H54" s="16">
        <f>IF(F54="","",RANK(F54,$F$5:$F$54)&amp;IF(AND(MOD(RANK(F54,$F$5:$F$54),100)&gt;=11,MOD(RANK(F54,$F$5:$F$54),100)&lt;=13),"th",CHOOSE(MIN(MOD(RANK(F54,$F$5:$F$54),10)+1,5),"th","st","nd","rd","th")))</f>
        <v/>
      </c>
    </row>
  </sheetData>
  <dataValidations count="2">
    <dataValidation sqref="C5:D54" showDropDown="0" showInputMessage="0" showErrorMessage="1" allowBlank="1" error="CA is out of 20." type="decimal" operator="between">
      <formula1>0</formula1>
      <formula2>20</formula2>
    </dataValidation>
    <dataValidation sqref="E5:E54" showDropDown="0" showInputMessage="0" showErrorMessage="1" allowBlank="1" error="Exam is out of 60." type="decimal" operator="between">
      <formula1>0</formula1>
      <formula2>60</formula2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2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0" customWidth="1" min="3" max="3"/>
    <col width="14" customWidth="1" min="4" max="4"/>
    <col width="14" customWidth="1" min="5" max="5"/>
    <col width="16" customWidth="1" min="6" max="6"/>
  </cols>
  <sheetData>
    <row r="1">
      <c r="A1" s="17">
        <f>UPPER(Setup!B1)</f>
        <v/>
      </c>
    </row>
    <row r="2">
      <c r="A2" s="18">
        <f>"Student report · "&amp;Setup!B3&amp;" · "&amp;Setup!B4</f>
        <v/>
      </c>
    </row>
    <row r="4">
      <c r="A4" s="6" t="inlineStr">
        <is>
          <t>Student number →</t>
        </is>
      </c>
      <c r="B4" s="19" t="n">
        <v>1</v>
      </c>
    </row>
    <row r="6">
      <c r="A6" s="6" t="inlineStr">
        <is>
          <t>Name</t>
        </is>
      </c>
      <c r="B6">
        <f>INDEX(Broadsheet!$B$6:$B$55,$B$4)</f>
        <v/>
      </c>
    </row>
    <row r="7">
      <c r="A7" s="6" t="inlineStr">
        <is>
          <t>Class</t>
        </is>
      </c>
      <c r="B7">
        <f>Setup!B2</f>
        <v/>
      </c>
    </row>
    <row r="8">
      <c r="A8" s="6" t="inlineStr">
        <is>
          <t>Position</t>
        </is>
      </c>
      <c r="B8">
        <f>IF(INDEX(Broadsheet!$P$6:$P$55,$B$4)="","",INDEX(Broadsheet!$P$6:$P$55,$B$4)&amp;IF(AND(MOD(INDEX(Broadsheet!$P$6:$P$55,$B$4),100)&gt;=11,MOD(INDEX(Broadsheet!$P$6:$P$55,$B$4),100)&lt;=13),"th",CHOOSE(MIN(MOD(INDEX(Broadsheet!$P$6:$P$55,$B$4),10)+1,5),"th","st","nd","rd","th"))&amp;" of "&amp;Broadsheet!C57)</f>
        <v/>
      </c>
    </row>
    <row r="9">
      <c r="A9" s="6" t="inlineStr">
        <is>
          <t>Average</t>
        </is>
      </c>
      <c r="B9">
        <f>INDEX(Broadsheet!$O$6:$O$55,$B$4)</f>
        <v/>
      </c>
    </row>
    <row r="10">
      <c r="A10" s="6" t="inlineStr">
        <is>
          <t>Overall grade</t>
        </is>
      </c>
      <c r="B10">
        <f>IF(INDEX(Broadsheet!$Q$6:$Q$55,$B$4)="","",INDEX(Broadsheet!$Q$6:$Q$55,$B$4)&amp;" · "&amp;INDEX(Broadsheet!$R$6:$R$55,$B$4))</f>
        <v/>
      </c>
    </row>
    <row r="11">
      <c r="A11" s="6" t="inlineStr">
        <is>
          <t>Class average</t>
        </is>
      </c>
      <c r="B11">
        <f>Broadsheet!C61</f>
        <v/>
      </c>
    </row>
    <row r="13">
      <c r="A13" s="11" t="inlineStr">
        <is>
          <t>Subject</t>
        </is>
      </c>
      <c r="B13" s="11" t="inlineStr">
        <is>
          <t>Score</t>
        </is>
      </c>
      <c r="C13" s="11" t="inlineStr">
        <is>
          <t>Grade</t>
        </is>
      </c>
      <c r="D13" s="11" t="inlineStr">
        <is>
          <t>Remark</t>
        </is>
      </c>
      <c r="E13" s="11" t="inlineStr">
        <is>
          <t>Position</t>
        </is>
      </c>
      <c r="F13" s="11" t="inlineStr">
        <is>
          <t>Class highest</t>
        </is>
      </c>
    </row>
    <row r="14">
      <c r="A14" s="16">
        <f>Broadsheet!C5</f>
        <v/>
      </c>
      <c r="B14" s="13">
        <f>IF(INDEX(Broadsheet!$C$6:$C$55,$B$4)="","",INDEX(Broadsheet!$C$6:$C$55,$B$4))</f>
        <v/>
      </c>
      <c r="C14" s="13">
        <f>IF(B14="","",LOOKUP(B14,Grading!$A$4:$A$12,Grading!$B$4:$B$12))</f>
        <v/>
      </c>
      <c r="D14" s="13">
        <f>IF(B14="","",LOOKUP(B14,Grading!$A$4:$A$12,Grading!$C$4:$C$12))</f>
        <v/>
      </c>
      <c r="E14" s="13">
        <f>IF(B14="","",RANK(B14,Broadsheet!$C$6:$C$55)&amp;IF(AND(MOD(RANK(B14,Broadsheet!$C$6:$C$55),100)&gt;=11,MOD(RANK(B14,Broadsheet!$C$6:$C$55),100)&lt;=13),"th",CHOOSE(MIN(MOD(RANK(B14,Broadsheet!$C$6:$C$55),10)+1,5),"th","st","nd","rd","th")))</f>
        <v/>
      </c>
      <c r="F14" s="13">
        <f>Broadsheet!C59</f>
        <v/>
      </c>
    </row>
    <row r="15">
      <c r="A15" s="16">
        <f>Broadsheet!D5</f>
        <v/>
      </c>
      <c r="B15" s="13">
        <f>IF(INDEX(Broadsheet!$D$6:$D$55,$B$4)="","",INDEX(Broadsheet!$D$6:$D$55,$B$4))</f>
        <v/>
      </c>
      <c r="C15" s="13">
        <f>IF(B15="","",LOOKUP(B15,Grading!$A$4:$A$12,Grading!$B$4:$B$12))</f>
        <v/>
      </c>
      <c r="D15" s="13">
        <f>IF(B15="","",LOOKUP(B15,Grading!$A$4:$A$12,Grading!$C$4:$C$12))</f>
        <v/>
      </c>
      <c r="E15" s="13">
        <f>IF(B15="","",RANK(B15,Broadsheet!$D$6:$D$55)&amp;IF(AND(MOD(RANK(B15,Broadsheet!$D$6:$D$55),100)&gt;=11,MOD(RANK(B15,Broadsheet!$D$6:$D$55),100)&lt;=13),"th",CHOOSE(MIN(MOD(RANK(B15,Broadsheet!$D$6:$D$55),10)+1,5),"th","st","nd","rd","th")))</f>
        <v/>
      </c>
      <c r="F15" s="13">
        <f>Broadsheet!D59</f>
        <v/>
      </c>
    </row>
    <row r="16">
      <c r="A16" s="16">
        <f>Broadsheet!E5</f>
        <v/>
      </c>
      <c r="B16" s="13">
        <f>IF(INDEX(Broadsheet!$E$6:$E$55,$B$4)="","",INDEX(Broadsheet!$E$6:$E$55,$B$4))</f>
        <v/>
      </c>
      <c r="C16" s="13">
        <f>IF(B16="","",LOOKUP(B16,Grading!$A$4:$A$12,Grading!$B$4:$B$12))</f>
        <v/>
      </c>
      <c r="D16" s="13">
        <f>IF(B16="","",LOOKUP(B16,Grading!$A$4:$A$12,Grading!$C$4:$C$12))</f>
        <v/>
      </c>
      <c r="E16" s="13">
        <f>IF(B16="","",RANK(B16,Broadsheet!$E$6:$E$55)&amp;IF(AND(MOD(RANK(B16,Broadsheet!$E$6:$E$55),100)&gt;=11,MOD(RANK(B16,Broadsheet!$E$6:$E$55),100)&lt;=13),"th",CHOOSE(MIN(MOD(RANK(B16,Broadsheet!$E$6:$E$55),10)+1,5),"th","st","nd","rd","th")))</f>
        <v/>
      </c>
      <c r="F16" s="13">
        <f>Broadsheet!E59</f>
        <v/>
      </c>
    </row>
    <row r="17">
      <c r="A17" s="16">
        <f>Broadsheet!F5</f>
        <v/>
      </c>
      <c r="B17" s="13">
        <f>IF(INDEX(Broadsheet!$F$6:$F$55,$B$4)="","",INDEX(Broadsheet!$F$6:$F$55,$B$4))</f>
        <v/>
      </c>
      <c r="C17" s="13">
        <f>IF(B17="","",LOOKUP(B17,Grading!$A$4:$A$12,Grading!$B$4:$B$12))</f>
        <v/>
      </c>
      <c r="D17" s="13">
        <f>IF(B17="","",LOOKUP(B17,Grading!$A$4:$A$12,Grading!$C$4:$C$12))</f>
        <v/>
      </c>
      <c r="E17" s="13">
        <f>IF(B17="","",RANK(B17,Broadsheet!$F$6:$F$55)&amp;IF(AND(MOD(RANK(B17,Broadsheet!$F$6:$F$55),100)&gt;=11,MOD(RANK(B17,Broadsheet!$F$6:$F$55),100)&lt;=13),"th",CHOOSE(MIN(MOD(RANK(B17,Broadsheet!$F$6:$F$55),10)+1,5),"th","st","nd","rd","th")))</f>
        <v/>
      </c>
      <c r="F17" s="13">
        <f>Broadsheet!F59</f>
        <v/>
      </c>
    </row>
    <row r="18">
      <c r="A18" s="16">
        <f>Broadsheet!G5</f>
        <v/>
      </c>
      <c r="B18" s="13">
        <f>IF(INDEX(Broadsheet!$G$6:$G$55,$B$4)="","",INDEX(Broadsheet!$G$6:$G$55,$B$4))</f>
        <v/>
      </c>
      <c r="C18" s="13">
        <f>IF(B18="","",LOOKUP(B18,Grading!$A$4:$A$12,Grading!$B$4:$B$12))</f>
        <v/>
      </c>
      <c r="D18" s="13">
        <f>IF(B18="","",LOOKUP(B18,Grading!$A$4:$A$12,Grading!$C$4:$C$12))</f>
        <v/>
      </c>
      <c r="E18" s="13">
        <f>IF(B18="","",RANK(B18,Broadsheet!$G$6:$G$55)&amp;IF(AND(MOD(RANK(B18,Broadsheet!$G$6:$G$55),100)&gt;=11,MOD(RANK(B18,Broadsheet!$G$6:$G$55),100)&lt;=13),"th",CHOOSE(MIN(MOD(RANK(B18,Broadsheet!$G$6:$G$55),10)+1,5),"th","st","nd","rd","th")))</f>
        <v/>
      </c>
      <c r="F18" s="13">
        <f>Broadsheet!G59</f>
        <v/>
      </c>
    </row>
    <row r="19">
      <c r="A19" s="16">
        <f>Broadsheet!H5</f>
        <v/>
      </c>
      <c r="B19" s="13">
        <f>IF(INDEX(Broadsheet!$H$6:$H$55,$B$4)="","",INDEX(Broadsheet!$H$6:$H$55,$B$4))</f>
        <v/>
      </c>
      <c r="C19" s="13">
        <f>IF(B19="","",LOOKUP(B19,Grading!$A$4:$A$12,Grading!$B$4:$B$12))</f>
        <v/>
      </c>
      <c r="D19" s="13">
        <f>IF(B19="","",LOOKUP(B19,Grading!$A$4:$A$12,Grading!$C$4:$C$12))</f>
        <v/>
      </c>
      <c r="E19" s="13">
        <f>IF(B19="","",RANK(B19,Broadsheet!$H$6:$H$55)&amp;IF(AND(MOD(RANK(B19,Broadsheet!$H$6:$H$55),100)&gt;=11,MOD(RANK(B19,Broadsheet!$H$6:$H$55),100)&lt;=13),"th",CHOOSE(MIN(MOD(RANK(B19,Broadsheet!$H$6:$H$55),10)+1,5),"th","st","nd","rd","th")))</f>
        <v/>
      </c>
      <c r="F19" s="13">
        <f>Broadsheet!H59</f>
        <v/>
      </c>
    </row>
    <row r="20">
      <c r="A20" s="16">
        <f>Broadsheet!I5</f>
        <v/>
      </c>
      <c r="B20" s="13">
        <f>IF(INDEX(Broadsheet!$I$6:$I$55,$B$4)="","",INDEX(Broadsheet!$I$6:$I$55,$B$4))</f>
        <v/>
      </c>
      <c r="C20" s="13">
        <f>IF(B20="","",LOOKUP(B20,Grading!$A$4:$A$12,Grading!$B$4:$B$12))</f>
        <v/>
      </c>
      <c r="D20" s="13">
        <f>IF(B20="","",LOOKUP(B20,Grading!$A$4:$A$12,Grading!$C$4:$C$12))</f>
        <v/>
      </c>
      <c r="E20" s="13">
        <f>IF(B20="","",RANK(B20,Broadsheet!$I$6:$I$55)&amp;IF(AND(MOD(RANK(B20,Broadsheet!$I$6:$I$55),100)&gt;=11,MOD(RANK(B20,Broadsheet!$I$6:$I$55),100)&lt;=13),"th",CHOOSE(MIN(MOD(RANK(B20,Broadsheet!$I$6:$I$55),10)+1,5),"th","st","nd","rd","th")))</f>
        <v/>
      </c>
      <c r="F20" s="13">
        <f>Broadsheet!I59</f>
        <v/>
      </c>
    </row>
    <row r="21">
      <c r="A21" s="16">
        <f>Broadsheet!J5</f>
        <v/>
      </c>
      <c r="B21" s="13">
        <f>IF(INDEX(Broadsheet!$J$6:$J$55,$B$4)="","",INDEX(Broadsheet!$J$6:$J$55,$B$4))</f>
        <v/>
      </c>
      <c r="C21" s="13">
        <f>IF(B21="","",LOOKUP(B21,Grading!$A$4:$A$12,Grading!$B$4:$B$12))</f>
        <v/>
      </c>
      <c r="D21" s="13">
        <f>IF(B21="","",LOOKUP(B21,Grading!$A$4:$A$12,Grading!$C$4:$C$12))</f>
        <v/>
      </c>
      <c r="E21" s="13">
        <f>IF(B21="","",RANK(B21,Broadsheet!$J$6:$J$55)&amp;IF(AND(MOD(RANK(B21,Broadsheet!$J$6:$J$55),100)&gt;=11,MOD(RANK(B21,Broadsheet!$J$6:$J$55),100)&lt;=13),"th",CHOOSE(MIN(MOD(RANK(B21,Broadsheet!$J$6:$J$55),10)+1,5),"th","st","nd","rd","th")))</f>
        <v/>
      </c>
      <c r="F21" s="13">
        <f>Broadsheet!J59</f>
        <v/>
      </c>
    </row>
    <row r="22">
      <c r="A22" s="16">
        <f>Broadsheet!K5</f>
        <v/>
      </c>
      <c r="B22" s="13">
        <f>IF(INDEX(Broadsheet!$K$6:$K$55,$B$4)="","",INDEX(Broadsheet!$K$6:$K$55,$B$4))</f>
        <v/>
      </c>
      <c r="C22" s="13">
        <f>IF(B22="","",LOOKUP(B22,Grading!$A$4:$A$12,Grading!$B$4:$B$12))</f>
        <v/>
      </c>
      <c r="D22" s="13">
        <f>IF(B22="","",LOOKUP(B22,Grading!$A$4:$A$12,Grading!$C$4:$C$12))</f>
        <v/>
      </c>
      <c r="E22" s="13">
        <f>IF(B22="","",RANK(B22,Broadsheet!$K$6:$K$55)&amp;IF(AND(MOD(RANK(B22,Broadsheet!$K$6:$K$55),100)&gt;=11,MOD(RANK(B22,Broadsheet!$K$6:$K$55),100)&lt;=13),"th",CHOOSE(MIN(MOD(RANK(B22,Broadsheet!$K$6:$K$55),10)+1,5),"th","st","nd","rd","th")))</f>
        <v/>
      </c>
      <c r="F22" s="13">
        <f>Broadsheet!K59</f>
        <v/>
      </c>
    </row>
    <row r="23">
      <c r="A23" s="16">
        <f>Broadsheet!L5</f>
        <v/>
      </c>
      <c r="B23" s="13">
        <f>IF(INDEX(Broadsheet!$L$6:$L$55,$B$4)="","",INDEX(Broadsheet!$L$6:$L$55,$B$4))</f>
        <v/>
      </c>
      <c r="C23" s="13">
        <f>IF(B23="","",LOOKUP(B23,Grading!$A$4:$A$12,Grading!$B$4:$B$12))</f>
        <v/>
      </c>
      <c r="D23" s="13">
        <f>IF(B23="","",LOOKUP(B23,Grading!$A$4:$A$12,Grading!$C$4:$C$12))</f>
        <v/>
      </c>
      <c r="E23" s="13">
        <f>IF(B23="","",RANK(B23,Broadsheet!$L$6:$L$55)&amp;IF(AND(MOD(RANK(B23,Broadsheet!$L$6:$L$55),100)&gt;=11,MOD(RANK(B23,Broadsheet!$L$6:$L$55),100)&lt;=13),"th",CHOOSE(MIN(MOD(RANK(B23,Broadsheet!$L$6:$L$55),10)+1,5),"th","st","nd","rd","th")))</f>
        <v/>
      </c>
      <c r="F23" s="13">
        <f>Broadsheet!L59</f>
        <v/>
      </c>
    </row>
    <row r="25">
      <c r="A25" s="6" t="inlineStr">
        <is>
          <t>Class teacher's comment</t>
        </is>
      </c>
      <c r="B25" s="20" t="n"/>
    </row>
    <row r="27">
      <c r="A27" s="6" t="inlineStr">
        <is>
          <t>Head teacher's comment</t>
        </is>
      </c>
      <c r="B27" s="20" t="n"/>
    </row>
    <row r="29">
      <c r="A29" s="6" t="inlineStr">
        <is>
          <t>Next term begins</t>
        </is>
      </c>
      <c r="B29" s="20">
        <f>IF(Setup!B5="","",Setup!B5)</f>
        <v/>
      </c>
    </row>
    <row r="32">
      <c r="A32" t="inlineStr">
        <is>
          <t>Signature &amp; stamp: ____________________</t>
        </is>
      </c>
    </row>
  </sheetData>
  <mergeCells count="11">
    <mergeCell ref="B10:D10"/>
    <mergeCell ref="A2:F2"/>
    <mergeCell ref="B11:D11"/>
    <mergeCell ref="B29:F29"/>
    <mergeCell ref="A1:F1"/>
    <mergeCell ref="B8:D8"/>
    <mergeCell ref="B25:F25"/>
    <mergeCell ref="B9:D9"/>
    <mergeCell ref="B7:D7"/>
    <mergeCell ref="B6:D6"/>
    <mergeCell ref="B27:F27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2026-10-22T11:45:15Z</dcterms:created>
  <dcterms:modified xmlns:dcterms="http://purl.org/dc/terms/" xmlns:xsi="http://www.w3.org/2001/XMLSchema-instance" xsi:type="dcterms:W3CDTF">2026-10-22T11:45:15Z</dcterms:modified>
</cp:coreProperties>
</file>